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临桂区" sheetId="1" r:id="rId1"/>
  </sheets>
  <calcPr calcId="144525"/>
</workbook>
</file>

<file path=xl/sharedStrings.xml><?xml version="1.0" encoding="utf-8"?>
<sst xmlns="http://schemas.openxmlformats.org/spreadsheetml/2006/main" count="1476">
  <si>
    <r>
      <rPr>
        <sz val="24"/>
        <color theme="1"/>
        <rFont val="宋体"/>
        <charset val="134"/>
        <scheme val="minor"/>
      </rPr>
      <t>小学语文</t>
    </r>
    <r>
      <rPr>
        <sz val="10"/>
        <color theme="1"/>
        <rFont val="宋体"/>
        <charset val="134"/>
        <scheme val="minor"/>
      </rPr>
      <t>351人</t>
    </r>
  </si>
  <si>
    <r>
      <rPr>
        <sz val="24"/>
        <color theme="1"/>
        <rFont val="宋体"/>
        <charset val="134"/>
        <scheme val="minor"/>
      </rPr>
      <t>小学数学</t>
    </r>
    <r>
      <rPr>
        <sz val="10"/>
        <color theme="1"/>
        <rFont val="宋体"/>
        <charset val="134"/>
        <scheme val="minor"/>
      </rPr>
      <t>253人</t>
    </r>
  </si>
  <si>
    <r>
      <rPr>
        <sz val="24"/>
        <color theme="1"/>
        <rFont val="宋体"/>
        <charset val="134"/>
        <scheme val="minor"/>
      </rPr>
      <t>小学英语</t>
    </r>
    <r>
      <rPr>
        <sz val="10"/>
        <color theme="1"/>
        <rFont val="宋体"/>
        <charset val="134"/>
        <scheme val="minor"/>
      </rPr>
      <t>102人</t>
    </r>
  </si>
  <si>
    <r>
      <rPr>
        <sz val="24"/>
        <color theme="1"/>
        <rFont val="宋体"/>
        <charset val="134"/>
        <scheme val="minor"/>
      </rPr>
      <t>小学美术</t>
    </r>
    <r>
      <rPr>
        <sz val="10"/>
        <color theme="1"/>
        <rFont val="宋体"/>
        <charset val="134"/>
        <scheme val="minor"/>
      </rPr>
      <t>130人</t>
    </r>
  </si>
  <si>
    <r>
      <rPr>
        <sz val="24"/>
        <color theme="1"/>
        <rFont val="宋体"/>
        <charset val="134"/>
        <scheme val="minor"/>
      </rPr>
      <t>小学音乐</t>
    </r>
    <r>
      <rPr>
        <sz val="10"/>
        <color theme="1"/>
        <rFont val="宋体"/>
        <charset val="134"/>
        <scheme val="minor"/>
      </rPr>
      <t>62人</t>
    </r>
  </si>
  <si>
    <r>
      <rPr>
        <sz val="24"/>
        <color theme="1"/>
        <rFont val="宋体"/>
        <charset val="134"/>
        <scheme val="minor"/>
      </rPr>
      <t>小学体育</t>
    </r>
    <r>
      <rPr>
        <sz val="10"/>
        <color theme="1"/>
        <rFont val="宋体"/>
        <charset val="134"/>
        <scheme val="minor"/>
      </rPr>
      <t>24人</t>
    </r>
  </si>
  <si>
    <r>
      <rPr>
        <sz val="24"/>
        <color theme="1"/>
        <rFont val="宋体"/>
        <charset val="134"/>
        <scheme val="minor"/>
      </rPr>
      <t>小学心理学</t>
    </r>
    <r>
      <rPr>
        <sz val="10"/>
        <color theme="1"/>
        <rFont val="宋体"/>
        <charset val="134"/>
        <scheme val="minor"/>
      </rPr>
      <t>28人</t>
    </r>
  </si>
  <si>
    <t>编号</t>
  </si>
  <si>
    <t>姓名</t>
  </si>
  <si>
    <t>性别</t>
  </si>
  <si>
    <t>民族</t>
  </si>
  <si>
    <t>籍贯</t>
  </si>
  <si>
    <t>1</t>
  </si>
  <si>
    <t>粟义凤</t>
  </si>
  <si>
    <t xml:space="preserve">女        </t>
  </si>
  <si>
    <t>侗族</t>
  </si>
  <si>
    <t>广西龙胜</t>
  </si>
  <si>
    <t>陈月华</t>
  </si>
  <si>
    <t>汉族</t>
  </si>
  <si>
    <t>岑溪</t>
  </si>
  <si>
    <t>申涛</t>
  </si>
  <si>
    <t>湖南邵东</t>
  </si>
  <si>
    <t>唐文佳</t>
  </si>
  <si>
    <t>桂林市临桂县</t>
  </si>
  <si>
    <t>2</t>
  </si>
  <si>
    <t>吴斌菊</t>
  </si>
  <si>
    <t>湖南省怀化市通道县</t>
  </si>
  <si>
    <t>陈宝珍</t>
  </si>
  <si>
    <t>广西桂林</t>
  </si>
  <si>
    <t>许倩兰</t>
  </si>
  <si>
    <t>李旭</t>
  </si>
  <si>
    <t xml:space="preserve">男        </t>
  </si>
  <si>
    <t>云南省</t>
  </si>
  <si>
    <t>3</t>
  </si>
  <si>
    <t>容雯</t>
  </si>
  <si>
    <t>广西省桂林市</t>
  </si>
  <si>
    <t>李轩</t>
  </si>
  <si>
    <t>蒙诗雅</t>
  </si>
  <si>
    <t>龙静</t>
  </si>
  <si>
    <t>壮族</t>
  </si>
  <si>
    <t>4</t>
  </si>
  <si>
    <t>蒋小玲</t>
  </si>
  <si>
    <t>广西资源县</t>
  </si>
  <si>
    <t>陈文涛</t>
  </si>
  <si>
    <t>关系桂林</t>
  </si>
  <si>
    <t>粟淑君</t>
  </si>
  <si>
    <t>广西平南</t>
  </si>
  <si>
    <t>唐陆琨</t>
  </si>
  <si>
    <t>5</t>
  </si>
  <si>
    <t>唐禹娟</t>
  </si>
  <si>
    <t>苗族</t>
  </si>
  <si>
    <t>广西省桂林市资源县</t>
  </si>
  <si>
    <t>汤滢颖</t>
  </si>
  <si>
    <t>广西贵港市</t>
  </si>
  <si>
    <t>刘海兰</t>
  </si>
  <si>
    <t>湖南邵阳</t>
  </si>
  <si>
    <t>首爱琴</t>
  </si>
  <si>
    <t>6</t>
  </si>
  <si>
    <t>莫江玲</t>
  </si>
  <si>
    <t>广西临桂</t>
  </si>
  <si>
    <t>管珊</t>
  </si>
  <si>
    <t>广西桂平市</t>
  </si>
  <si>
    <t>黄妍</t>
  </si>
  <si>
    <t>临桂</t>
  </si>
  <si>
    <t>莫敬秀</t>
  </si>
  <si>
    <t>广西桂林市阳朔县</t>
  </si>
  <si>
    <t>7</t>
  </si>
  <si>
    <t>王梦倩</t>
  </si>
  <si>
    <t>桂林灌阳</t>
  </si>
  <si>
    <t>蒋华</t>
  </si>
  <si>
    <t>广西桂林临桂县</t>
  </si>
  <si>
    <t>杨秋菊</t>
  </si>
  <si>
    <t>广西桂林临桂</t>
  </si>
  <si>
    <t>黄娟</t>
  </si>
  <si>
    <t>广西来宾</t>
  </si>
  <si>
    <t>8</t>
  </si>
  <si>
    <t>林莹</t>
  </si>
  <si>
    <t>广西玉林</t>
  </si>
  <si>
    <t>唐方吉</t>
  </si>
  <si>
    <t>广西</t>
  </si>
  <si>
    <t>李琳</t>
  </si>
  <si>
    <t>秦雨秋</t>
  </si>
  <si>
    <t>9</t>
  </si>
  <si>
    <t>杨骆翠</t>
  </si>
  <si>
    <t>骆寒珠</t>
  </si>
  <si>
    <t>王晔璐</t>
  </si>
  <si>
    <t>河南省新郑市龙湖镇</t>
  </si>
  <si>
    <t>莫莉</t>
  </si>
  <si>
    <t>广西南宁</t>
  </si>
  <si>
    <t>10</t>
  </si>
  <si>
    <t>唐瑶</t>
  </si>
  <si>
    <t>桂林</t>
  </si>
  <si>
    <t>李江敏</t>
  </si>
  <si>
    <t>刘芹</t>
  </si>
  <si>
    <t>周红小</t>
  </si>
  <si>
    <t>11</t>
  </si>
  <si>
    <t>韦红丹</t>
  </si>
  <si>
    <t>广西宜州</t>
  </si>
  <si>
    <t>王丽园</t>
  </si>
  <si>
    <t>广西阳朔</t>
  </si>
  <si>
    <t>朱翠媛</t>
  </si>
  <si>
    <t>申哲妮</t>
  </si>
  <si>
    <t>广西灵川县</t>
  </si>
  <si>
    <t>12</t>
  </si>
  <si>
    <t>石燕梅</t>
  </si>
  <si>
    <t>广西桂林市临桂县</t>
  </si>
  <si>
    <t>谢春红</t>
  </si>
  <si>
    <t>毛苏倩</t>
  </si>
  <si>
    <t>江西省玉山县</t>
  </si>
  <si>
    <t>曾巧</t>
  </si>
  <si>
    <t>永福县</t>
  </si>
  <si>
    <t>13</t>
  </si>
  <si>
    <t>林桂宁</t>
  </si>
  <si>
    <t>河池市</t>
  </si>
  <si>
    <t>蒋月如</t>
  </si>
  <si>
    <t>临桂县</t>
  </si>
  <si>
    <t>雷艺芳</t>
  </si>
  <si>
    <t>蒋素荣</t>
  </si>
  <si>
    <t>14</t>
  </si>
  <si>
    <t>廖海妤</t>
  </si>
  <si>
    <t>桂林临桂</t>
  </si>
  <si>
    <t>蒙承凤</t>
  </si>
  <si>
    <t>金玉碧</t>
  </si>
  <si>
    <t>瑶族</t>
  </si>
  <si>
    <t>广西省桂林市恭城县</t>
  </si>
  <si>
    <t>欧春萍</t>
  </si>
  <si>
    <t>永福</t>
  </si>
  <si>
    <t>15</t>
  </si>
  <si>
    <t>赵夏琴</t>
  </si>
  <si>
    <t>广西桂林市</t>
  </si>
  <si>
    <t>莫丽雪</t>
  </si>
  <si>
    <t>广西贵港市平南县</t>
  </si>
  <si>
    <t>蔡仪新</t>
  </si>
  <si>
    <t>莫楚月</t>
  </si>
  <si>
    <t>16</t>
  </si>
  <si>
    <t>张超</t>
  </si>
  <si>
    <t>湖南</t>
  </si>
  <si>
    <t>黄家惠</t>
  </si>
  <si>
    <t>潘翠萍</t>
  </si>
  <si>
    <t>秦云秀</t>
  </si>
  <si>
    <t>17</t>
  </si>
  <si>
    <t>韩宇轩</t>
  </si>
  <si>
    <t>山东省济宁市兖州区</t>
  </si>
  <si>
    <t>杨婷婷</t>
  </si>
  <si>
    <t>桂林兴安</t>
  </si>
  <si>
    <t>卢海梅</t>
  </si>
  <si>
    <t>广西临桂县</t>
  </si>
  <si>
    <t>粟毅</t>
  </si>
  <si>
    <t>18</t>
  </si>
  <si>
    <t>刘莹</t>
  </si>
  <si>
    <t>广西灌阳</t>
  </si>
  <si>
    <t>韦衍杰</t>
  </si>
  <si>
    <t>广西南宁市宾阳</t>
  </si>
  <si>
    <t>唐琼</t>
  </si>
  <si>
    <t>蔡元月</t>
  </si>
  <si>
    <t>广西省龙胜县</t>
  </si>
  <si>
    <t>19</t>
  </si>
  <si>
    <t>赵秀群</t>
  </si>
  <si>
    <t>桂林灵川</t>
  </si>
  <si>
    <t>龙美兰</t>
  </si>
  <si>
    <t>周莹</t>
  </si>
  <si>
    <t>广西贺州</t>
  </si>
  <si>
    <t>蒋卫春</t>
  </si>
  <si>
    <t>广西灌阳县</t>
  </si>
  <si>
    <t>20</t>
  </si>
  <si>
    <t>洪俪银</t>
  </si>
  <si>
    <t>甘肃省张掖市</t>
  </si>
  <si>
    <t>覃沁</t>
  </si>
  <si>
    <t>广西平南县</t>
  </si>
  <si>
    <t>邓敏</t>
  </si>
  <si>
    <t>广西全州县</t>
  </si>
  <si>
    <t>梁萍</t>
  </si>
  <si>
    <t>广西合浦</t>
  </si>
  <si>
    <t>21</t>
  </si>
  <si>
    <t>梁丽琴</t>
  </si>
  <si>
    <t>骆修英</t>
  </si>
  <si>
    <t>梁晶</t>
  </si>
  <si>
    <t>陈健</t>
  </si>
  <si>
    <t>22</t>
  </si>
  <si>
    <t>吴蓉芳</t>
  </si>
  <si>
    <t>广西省灵川县</t>
  </si>
  <si>
    <t>周德明</t>
  </si>
  <si>
    <t>杨雪莹</t>
  </si>
  <si>
    <t>贵州遵义</t>
  </si>
  <si>
    <t>赵丽莎</t>
  </si>
  <si>
    <t>广西平乐县</t>
  </si>
  <si>
    <t>23</t>
  </si>
  <si>
    <t>刘催婷</t>
  </si>
  <si>
    <t>伍莹邵</t>
  </si>
  <si>
    <t>欧阳裕琳</t>
  </si>
  <si>
    <t>莫佳莉</t>
  </si>
  <si>
    <t>广西阳朔县</t>
  </si>
  <si>
    <t>24</t>
  </si>
  <si>
    <t>秦秀玲</t>
  </si>
  <si>
    <t>谭入凡</t>
  </si>
  <si>
    <t>渝涪</t>
  </si>
  <si>
    <t>梁建梅</t>
  </si>
  <si>
    <t>广西柳州</t>
  </si>
  <si>
    <t>李莹</t>
  </si>
  <si>
    <t>广西梧州</t>
  </si>
  <si>
    <t>25</t>
  </si>
  <si>
    <t>苏燕玲</t>
  </si>
  <si>
    <t>广西临桂区</t>
  </si>
  <si>
    <t>谭雄芳</t>
  </si>
  <si>
    <t>广西资源</t>
  </si>
  <si>
    <t>阳蕙羽</t>
  </si>
  <si>
    <t>桂林市临桂区</t>
  </si>
  <si>
    <t>李敏</t>
  </si>
  <si>
    <t>26</t>
  </si>
  <si>
    <t>莫家君</t>
  </si>
  <si>
    <t>蒋玉娟</t>
  </si>
  <si>
    <t>广西桂林灌阳</t>
  </si>
  <si>
    <t>袁恒</t>
  </si>
  <si>
    <t>灌阳</t>
  </si>
  <si>
    <t>粟琼</t>
  </si>
  <si>
    <t>27</t>
  </si>
  <si>
    <t>杨遇圆</t>
  </si>
  <si>
    <t>文秋萍</t>
  </si>
  <si>
    <t>桂林兴安县</t>
  </si>
  <si>
    <t>黄珍</t>
  </si>
  <si>
    <t>广西灵山县</t>
  </si>
  <si>
    <t>李思贤</t>
  </si>
  <si>
    <t>广西桂林平乐</t>
  </si>
  <si>
    <t>28</t>
  </si>
  <si>
    <t>马程程</t>
  </si>
  <si>
    <t>雷依</t>
  </si>
  <si>
    <t>盘莺矫</t>
  </si>
  <si>
    <t>广西桂林全州</t>
  </si>
  <si>
    <t>陈艳玲</t>
  </si>
  <si>
    <t>广西临桂县五通镇</t>
  </si>
  <si>
    <t>29</t>
  </si>
  <si>
    <t>石小燕</t>
  </si>
  <si>
    <t>桂林临桂县</t>
  </si>
  <si>
    <t>周成萍</t>
  </si>
  <si>
    <t>广西灵川</t>
  </si>
  <si>
    <t>赵园园</t>
  </si>
  <si>
    <t>唐丽娟</t>
  </si>
  <si>
    <t>30</t>
  </si>
  <si>
    <t>阳智</t>
  </si>
  <si>
    <t>广西荔浦</t>
  </si>
  <si>
    <t>唐子淇</t>
  </si>
  <si>
    <t>甘丽华</t>
  </si>
  <si>
    <t>汉</t>
  </si>
  <si>
    <t>陶静</t>
  </si>
  <si>
    <t>31</t>
  </si>
  <si>
    <t>邓倩</t>
  </si>
  <si>
    <t>桂林市灌阳县</t>
  </si>
  <si>
    <t>伍家美</t>
  </si>
  <si>
    <t>廖玉芳</t>
  </si>
  <si>
    <t>唐乾海</t>
  </si>
  <si>
    <t>32</t>
  </si>
  <si>
    <t>侯昌宏</t>
  </si>
  <si>
    <t>云南省丽江市</t>
  </si>
  <si>
    <t>于慧敏</t>
  </si>
  <si>
    <t>广西壮族自治区桂林市</t>
  </si>
  <si>
    <t>李燕娇</t>
  </si>
  <si>
    <t>周玉芳</t>
  </si>
  <si>
    <t>33</t>
  </si>
  <si>
    <t>翟蓉梅</t>
  </si>
  <si>
    <t>胡春荣</t>
  </si>
  <si>
    <t>广西全州</t>
  </si>
  <si>
    <t>李世娟</t>
  </si>
  <si>
    <t>李欣蔚</t>
  </si>
  <si>
    <t>34</t>
  </si>
  <si>
    <t>秦颖苗</t>
  </si>
  <si>
    <t>林静婷</t>
  </si>
  <si>
    <t>曾会子</t>
  </si>
  <si>
    <t>熊厚婷</t>
  </si>
  <si>
    <t>35</t>
  </si>
  <si>
    <t>蒋艳</t>
  </si>
  <si>
    <t>龙兰兰</t>
  </si>
  <si>
    <t>易小妹</t>
  </si>
  <si>
    <t>唐一峰</t>
  </si>
  <si>
    <t>36</t>
  </si>
  <si>
    <t>李平珍</t>
  </si>
  <si>
    <t>玉柳芬</t>
  </si>
  <si>
    <t>广西河池</t>
  </si>
  <si>
    <t>李思佳</t>
  </si>
  <si>
    <t>河南省三门峡市陕县</t>
  </si>
  <si>
    <t>王林</t>
  </si>
  <si>
    <t>37</t>
  </si>
  <si>
    <t>唐慧</t>
  </si>
  <si>
    <t>胡馨月</t>
  </si>
  <si>
    <t>黄婵</t>
  </si>
  <si>
    <t>广西贵港</t>
  </si>
  <si>
    <t>王玥</t>
  </si>
  <si>
    <t>回族</t>
  </si>
  <si>
    <t>江苏省泰州市</t>
  </si>
  <si>
    <t>38</t>
  </si>
  <si>
    <t>于琴芳</t>
  </si>
  <si>
    <t>广西永福</t>
  </si>
  <si>
    <t>苏翠梅</t>
  </si>
  <si>
    <t>温皇红</t>
  </si>
  <si>
    <t>赵璐</t>
  </si>
  <si>
    <t>39</t>
  </si>
  <si>
    <t>邓羚榕</t>
  </si>
  <si>
    <t>广西钦州</t>
  </si>
  <si>
    <t>梁玉凤</t>
  </si>
  <si>
    <t>邓丽君</t>
  </si>
  <si>
    <t>李桂丹</t>
  </si>
  <si>
    <t>40</t>
  </si>
  <si>
    <t>黎修梅</t>
  </si>
  <si>
    <t>广西恭城</t>
  </si>
  <si>
    <t>kaoshixiu</t>
  </si>
  <si>
    <t>张育铭</t>
  </si>
  <si>
    <t>李辉秀</t>
  </si>
  <si>
    <t>何婷婷</t>
  </si>
  <si>
    <t>41</t>
  </si>
  <si>
    <t>莫桂珍</t>
  </si>
  <si>
    <t>莫丽婷</t>
  </si>
  <si>
    <t>阳珺莹</t>
  </si>
  <si>
    <t>吴桂芳</t>
  </si>
  <si>
    <t>广西桂林市临桂区</t>
  </si>
  <si>
    <t>42</t>
  </si>
  <si>
    <t>欧雅婷</t>
  </si>
  <si>
    <t>杨玉婷</t>
  </si>
  <si>
    <t>广西省贺州市</t>
  </si>
  <si>
    <t>向正延</t>
  </si>
  <si>
    <t>莫彦芸</t>
  </si>
  <si>
    <t>43</t>
  </si>
  <si>
    <t>姚小芳</t>
  </si>
  <si>
    <t>殷爱平</t>
  </si>
  <si>
    <t>雷宇燕</t>
  </si>
  <si>
    <t>广西省桂林市临桂区</t>
  </si>
  <si>
    <t>王基焜</t>
  </si>
  <si>
    <t>布依族</t>
  </si>
  <si>
    <t>贵州省兴义市望谟县</t>
  </si>
  <si>
    <t>44</t>
  </si>
  <si>
    <t>曾燕麗</t>
  </si>
  <si>
    <t>廣西壯族自治區</t>
  </si>
  <si>
    <t>李智慧</t>
  </si>
  <si>
    <t>王欣</t>
  </si>
  <si>
    <t>黄春花</t>
  </si>
  <si>
    <t>45</t>
  </si>
  <si>
    <t>杨三珊</t>
  </si>
  <si>
    <t>湖南怀化</t>
  </si>
  <si>
    <t>邵耀</t>
  </si>
  <si>
    <t>广西苍梧县</t>
  </si>
  <si>
    <t>黎敏</t>
  </si>
  <si>
    <t>丁艳</t>
  </si>
  <si>
    <t>湖南益阳</t>
  </si>
  <si>
    <t>46</t>
  </si>
  <si>
    <t>黄华</t>
  </si>
  <si>
    <t>李秋京</t>
  </si>
  <si>
    <t>刘雍海</t>
  </si>
  <si>
    <t>邹信信</t>
  </si>
  <si>
    <t>贵州省罗甸县</t>
  </si>
  <si>
    <t>47</t>
  </si>
  <si>
    <t>唐瑜</t>
  </si>
  <si>
    <t>储清容</t>
  </si>
  <si>
    <t>湖北随州</t>
  </si>
  <si>
    <t>李小权</t>
  </si>
  <si>
    <t>罗金红</t>
  </si>
  <si>
    <t>48</t>
  </si>
  <si>
    <t>霍丽玲</t>
  </si>
  <si>
    <t>陈仕丽</t>
  </si>
  <si>
    <t>秦玉萍</t>
  </si>
  <si>
    <t>卢荷</t>
  </si>
  <si>
    <t>49</t>
  </si>
  <si>
    <t>王艳清</t>
  </si>
  <si>
    <t>杨江明</t>
  </si>
  <si>
    <t>广西侗族自治县</t>
  </si>
  <si>
    <t>韦丽玲</t>
  </si>
  <si>
    <t>阎昊炜</t>
  </si>
  <si>
    <t>庆阳</t>
  </si>
  <si>
    <t>50</t>
  </si>
  <si>
    <t>许胜兰</t>
  </si>
  <si>
    <t>云南省德宏州陇川县</t>
  </si>
  <si>
    <t>廖仁玉</t>
  </si>
  <si>
    <t>莫栩</t>
  </si>
  <si>
    <t>陈虹名</t>
  </si>
  <si>
    <t>51</t>
  </si>
  <si>
    <t>周甜</t>
  </si>
  <si>
    <t>谢息英</t>
  </si>
  <si>
    <t>宾科任</t>
  </si>
  <si>
    <t>广西桂林阳朔葡萄老村</t>
  </si>
  <si>
    <t>秦家慧</t>
  </si>
  <si>
    <t>52</t>
  </si>
  <si>
    <t>魏武燕</t>
  </si>
  <si>
    <t>云南曲靖</t>
  </si>
  <si>
    <t>邓茹</t>
  </si>
  <si>
    <t>程捷莹</t>
  </si>
  <si>
    <t>刘霞</t>
  </si>
  <si>
    <t>53</t>
  </si>
  <si>
    <t>王慧</t>
  </si>
  <si>
    <t>唐艳芳</t>
  </si>
  <si>
    <t>阳敏莉</t>
  </si>
  <si>
    <t>李群</t>
  </si>
  <si>
    <t>54</t>
  </si>
  <si>
    <t>李佳颖</t>
  </si>
  <si>
    <t>杜鹃</t>
  </si>
  <si>
    <t>唐海玉</t>
  </si>
  <si>
    <t>卢侣蔓</t>
  </si>
  <si>
    <t>广西省资源县</t>
  </si>
  <si>
    <t>55</t>
  </si>
  <si>
    <t>文雯</t>
  </si>
  <si>
    <t>阳朔</t>
  </si>
  <si>
    <t>唐丽</t>
  </si>
  <si>
    <t>粟曼琪</t>
  </si>
  <si>
    <t>文婷</t>
  </si>
  <si>
    <t>56</t>
  </si>
  <si>
    <t>李江</t>
  </si>
  <si>
    <t>赵文秀</t>
  </si>
  <si>
    <t>湖南耒阳</t>
  </si>
  <si>
    <t>何艳花</t>
  </si>
  <si>
    <t>57</t>
  </si>
  <si>
    <t>梁秀玲</t>
  </si>
  <si>
    <t>廖仁芳</t>
  </si>
  <si>
    <t>谢凤琴</t>
  </si>
  <si>
    <t>苏燕荣</t>
  </si>
  <si>
    <t>广西桂林市灵川县</t>
  </si>
  <si>
    <t>58</t>
  </si>
  <si>
    <t>杨文霞</t>
  </si>
  <si>
    <t>广西桂平</t>
  </si>
  <si>
    <t>邓琳</t>
  </si>
  <si>
    <t>莫小玲</t>
  </si>
  <si>
    <t>蒋艳兰</t>
  </si>
  <si>
    <t>59</t>
  </si>
  <si>
    <t>刘小萌</t>
  </si>
  <si>
    <t>广西陆川</t>
  </si>
  <si>
    <t>唐喆</t>
  </si>
  <si>
    <t>王靖媛</t>
  </si>
  <si>
    <t>廖方世</t>
  </si>
  <si>
    <t>60</t>
  </si>
  <si>
    <t>黄莹</t>
  </si>
  <si>
    <t>覃国安</t>
  </si>
  <si>
    <t>广西崇左</t>
  </si>
  <si>
    <t>陈涛</t>
  </si>
  <si>
    <t>贵州省余庆县</t>
  </si>
  <si>
    <t>左丽敏</t>
  </si>
  <si>
    <t>61</t>
  </si>
  <si>
    <t>潘道媛</t>
  </si>
  <si>
    <t>岑霞铃</t>
  </si>
  <si>
    <t>苏珊珊</t>
  </si>
  <si>
    <t>贵港</t>
  </si>
  <si>
    <t>秦荣榕</t>
  </si>
  <si>
    <t>62</t>
  </si>
  <si>
    <t>吴曾玲</t>
  </si>
  <si>
    <t>陈树芳</t>
  </si>
  <si>
    <t>广西玉林容县</t>
  </si>
  <si>
    <t>吕毅妮</t>
  </si>
  <si>
    <t>广西河池市</t>
  </si>
  <si>
    <t>曾敏</t>
  </si>
  <si>
    <t>63</t>
  </si>
  <si>
    <t>谢仁霞</t>
  </si>
  <si>
    <t>黄芝兰</t>
  </si>
  <si>
    <t>张丽萍</t>
  </si>
  <si>
    <t>王琼</t>
  </si>
  <si>
    <t>64</t>
  </si>
  <si>
    <t>马石月</t>
  </si>
  <si>
    <t>广西平南县寺面镇</t>
  </si>
  <si>
    <t>张飘</t>
  </si>
  <si>
    <t>邱雯</t>
  </si>
  <si>
    <t>揭阳</t>
  </si>
  <si>
    <t>张莉</t>
  </si>
  <si>
    <t>65</t>
  </si>
  <si>
    <t>莫晶华</t>
  </si>
  <si>
    <t>龚婧玲</t>
  </si>
  <si>
    <t>闫芝莲</t>
  </si>
  <si>
    <t>郭慧玲</t>
  </si>
  <si>
    <t>66</t>
  </si>
  <si>
    <t>唐萓萱</t>
  </si>
  <si>
    <t>苏连兴</t>
  </si>
  <si>
    <t>邓露霞</t>
  </si>
  <si>
    <t>陈欣</t>
  </si>
  <si>
    <t>67</t>
  </si>
  <si>
    <t>刘影</t>
  </si>
  <si>
    <t>李丽芳</t>
  </si>
  <si>
    <t>朱丽君</t>
  </si>
  <si>
    <t>广西北海</t>
  </si>
  <si>
    <t>林丽萍</t>
  </si>
  <si>
    <t>68</t>
  </si>
  <si>
    <t>文丽秋</t>
  </si>
  <si>
    <t>谢佳宏</t>
  </si>
  <si>
    <t>桂林市临桂区两江镇</t>
  </si>
  <si>
    <t>胡倩</t>
  </si>
  <si>
    <t>刘宪玲</t>
  </si>
  <si>
    <t>69</t>
  </si>
  <si>
    <t>傅玉翠</t>
  </si>
  <si>
    <t>周立新</t>
  </si>
  <si>
    <t>宋晓丽</t>
  </si>
  <si>
    <t>陈丹</t>
  </si>
  <si>
    <t>70</t>
  </si>
  <si>
    <t>王菲</t>
  </si>
  <si>
    <t>王媛</t>
  </si>
  <si>
    <t>兴安县</t>
  </si>
  <si>
    <t>廖应秋</t>
  </si>
  <si>
    <t>周芬艳</t>
  </si>
  <si>
    <t>71</t>
  </si>
  <si>
    <t>蒙萱</t>
  </si>
  <si>
    <t>李海媛</t>
  </si>
  <si>
    <t>周云丽</t>
  </si>
  <si>
    <t>广西兴安</t>
  </si>
  <si>
    <t>郑子怡</t>
  </si>
  <si>
    <t>72</t>
  </si>
  <si>
    <t>熊佳佳</t>
  </si>
  <si>
    <t>兰利燕</t>
  </si>
  <si>
    <t>蒙春排</t>
  </si>
  <si>
    <t>秦忆</t>
  </si>
  <si>
    <t>73</t>
  </si>
  <si>
    <t>蓝慧芳</t>
  </si>
  <si>
    <t>广西大化</t>
  </si>
  <si>
    <t>张清海</t>
  </si>
  <si>
    <t>肖丽霞</t>
  </si>
  <si>
    <t>广西宾阳</t>
  </si>
  <si>
    <t>易嘉琪</t>
  </si>
  <si>
    <t>74</t>
  </si>
  <si>
    <t>莫欣妍</t>
  </si>
  <si>
    <t>邓梁文</t>
  </si>
  <si>
    <t>广东东莞</t>
  </si>
  <si>
    <t>施周智</t>
  </si>
  <si>
    <t>江苏苏州</t>
  </si>
  <si>
    <t>刘萍</t>
  </si>
  <si>
    <t>75</t>
  </si>
  <si>
    <t>宾金</t>
  </si>
  <si>
    <t>周媛媛</t>
  </si>
  <si>
    <t>罗永生</t>
  </si>
  <si>
    <t>广西北流市</t>
  </si>
  <si>
    <t>梁德华</t>
  </si>
  <si>
    <t>76</t>
  </si>
  <si>
    <t>杜长媚</t>
  </si>
  <si>
    <t>广西龙胜各族自治县</t>
  </si>
  <si>
    <t>张洁</t>
  </si>
  <si>
    <t>林秋妙</t>
  </si>
  <si>
    <t>江凤玲</t>
  </si>
  <si>
    <t>77</t>
  </si>
  <si>
    <t>吕学明</t>
  </si>
  <si>
    <t>谢澜郡</t>
  </si>
  <si>
    <t>莫茸然</t>
  </si>
  <si>
    <t>李林芳</t>
  </si>
  <si>
    <t>78</t>
  </si>
  <si>
    <t>俞思月</t>
  </si>
  <si>
    <t>满族</t>
  </si>
  <si>
    <t>高明思</t>
  </si>
  <si>
    <t>辽宁北镇</t>
  </si>
  <si>
    <t>景华</t>
  </si>
  <si>
    <t>江西省抚州市</t>
  </si>
  <si>
    <t>阳春梅</t>
  </si>
  <si>
    <t>79</t>
  </si>
  <si>
    <t>唐敏</t>
  </si>
  <si>
    <t>罗凤明</t>
  </si>
  <si>
    <t>临桂县五通镇领欧村</t>
  </si>
  <si>
    <t>韩宇</t>
  </si>
  <si>
    <t>莫文斌</t>
  </si>
  <si>
    <t>80</t>
  </si>
  <si>
    <t>杨洁</t>
  </si>
  <si>
    <t>秦昌虹</t>
  </si>
  <si>
    <t>广西三江侗族自治县</t>
  </si>
  <si>
    <t>李青容</t>
  </si>
  <si>
    <t>重庆</t>
  </si>
  <si>
    <t>柴潼馨</t>
  </si>
  <si>
    <t>黑龙江省宾县</t>
  </si>
  <si>
    <t>81</t>
  </si>
  <si>
    <t>赵贵息</t>
  </si>
  <si>
    <t>吕玉富</t>
  </si>
  <si>
    <t>广西陆川县</t>
  </si>
  <si>
    <t>秦昕</t>
  </si>
  <si>
    <t>于鸿萍</t>
  </si>
  <si>
    <t>82</t>
  </si>
  <si>
    <t>蒋娜娜</t>
  </si>
  <si>
    <t>桂林荔浦</t>
  </si>
  <si>
    <t>杨杏萍</t>
  </si>
  <si>
    <t>毛晓芸</t>
  </si>
  <si>
    <t>龙虹霏</t>
  </si>
  <si>
    <t>83</t>
  </si>
  <si>
    <t>李龙江</t>
  </si>
  <si>
    <t>贵州余庆</t>
  </si>
  <si>
    <t>唐国萍</t>
  </si>
  <si>
    <t>袁芳芳</t>
  </si>
  <si>
    <t>广西兴安县</t>
  </si>
  <si>
    <t>陈丽丽</t>
  </si>
  <si>
    <t>84</t>
  </si>
  <si>
    <t>乔红</t>
  </si>
  <si>
    <t>湖北襄阳</t>
  </si>
  <si>
    <t>秦秀珍</t>
  </si>
  <si>
    <t>邓彩凤</t>
  </si>
  <si>
    <t>广西贺州市</t>
  </si>
  <si>
    <t>苏凤萍</t>
  </si>
  <si>
    <t>85</t>
  </si>
  <si>
    <t>诸葛小兰</t>
  </si>
  <si>
    <t>莫梦涵</t>
  </si>
  <si>
    <t>漆雪梅</t>
  </si>
  <si>
    <t>86</t>
  </si>
  <si>
    <t>杨新翠</t>
  </si>
  <si>
    <t>云南保山市</t>
  </si>
  <si>
    <t>姚艳梅</t>
  </si>
  <si>
    <t>广西柳州市三江县</t>
  </si>
  <si>
    <t>侯亚东</t>
  </si>
  <si>
    <t>广西桂林市灌阳县</t>
  </si>
  <si>
    <t>欧阳虹</t>
  </si>
  <si>
    <t>87</t>
  </si>
  <si>
    <t>蒋艳姣</t>
  </si>
  <si>
    <t>桂林市全州县</t>
  </si>
  <si>
    <t>罗文妹</t>
  </si>
  <si>
    <t>贵州黎平</t>
  </si>
  <si>
    <t>梁媛</t>
  </si>
  <si>
    <t>蒙斯琪</t>
  </si>
  <si>
    <t>88</t>
  </si>
  <si>
    <t>周月馨</t>
  </si>
  <si>
    <t>梁徐萍</t>
  </si>
  <si>
    <t>林蓉</t>
  </si>
  <si>
    <t>桂林雁山区</t>
  </si>
  <si>
    <t>郑悦</t>
  </si>
  <si>
    <t>黑龙江省哈尔滨市</t>
  </si>
  <si>
    <t>89</t>
  </si>
  <si>
    <t>秦欣丽</t>
  </si>
  <si>
    <t>刘婷婷</t>
  </si>
  <si>
    <t>苏小林</t>
  </si>
  <si>
    <t>山西霍州</t>
  </si>
  <si>
    <t>90</t>
  </si>
  <si>
    <t>阳小媛</t>
  </si>
  <si>
    <t>李桃</t>
  </si>
  <si>
    <t>湖南武冈</t>
  </si>
  <si>
    <t>梁文翔</t>
  </si>
  <si>
    <t>91</t>
  </si>
  <si>
    <t>姚炯娟</t>
  </si>
  <si>
    <t>李佩宪</t>
  </si>
  <si>
    <t>黄婉莉</t>
  </si>
  <si>
    <t>桂林市永福县</t>
  </si>
  <si>
    <t>李文智</t>
  </si>
  <si>
    <t>92</t>
  </si>
  <si>
    <t>陈志英</t>
  </si>
  <si>
    <t>唐艺珈</t>
  </si>
  <si>
    <t>石碧清</t>
  </si>
  <si>
    <t>邓晓维</t>
  </si>
  <si>
    <t>93</t>
  </si>
  <si>
    <t>肖孝梅</t>
  </si>
  <si>
    <t>陆艳</t>
  </si>
  <si>
    <t>李娟</t>
  </si>
  <si>
    <t>熊美</t>
  </si>
  <si>
    <t>仡佬族</t>
  </si>
  <si>
    <t>贵州织金</t>
  </si>
  <si>
    <t>94</t>
  </si>
  <si>
    <t>王浩</t>
  </si>
  <si>
    <t>韦金萍</t>
  </si>
  <si>
    <t>广西贺州市平桂区</t>
  </si>
  <si>
    <t>肖家琳</t>
  </si>
  <si>
    <t>秦佩勤</t>
  </si>
  <si>
    <t>95</t>
  </si>
  <si>
    <t>陆丽君</t>
  </si>
  <si>
    <t>刘建玲</t>
  </si>
  <si>
    <t>陈筱婷</t>
  </si>
  <si>
    <t>广西藤县</t>
  </si>
  <si>
    <t>秦娟娟</t>
  </si>
  <si>
    <t>96</t>
  </si>
  <si>
    <t>高玉婷</t>
  </si>
  <si>
    <t>广西岑溪</t>
  </si>
  <si>
    <t>盛丽莲</t>
  </si>
  <si>
    <t>廖彩云</t>
  </si>
  <si>
    <t>全州</t>
  </si>
  <si>
    <t>林秀云</t>
  </si>
  <si>
    <t>广西永福县</t>
  </si>
  <si>
    <t>97</t>
  </si>
  <si>
    <t>胡祖娇</t>
  </si>
  <si>
    <t>云南省陇川县</t>
  </si>
  <si>
    <t>陈小娟</t>
  </si>
  <si>
    <t>朱芬芬</t>
  </si>
  <si>
    <t>黄日芳</t>
  </si>
  <si>
    <t>98</t>
  </si>
  <si>
    <t>屈俊</t>
  </si>
  <si>
    <t>蒙伊平</t>
  </si>
  <si>
    <t>广西环江</t>
  </si>
  <si>
    <t>秦艳萍</t>
  </si>
  <si>
    <t>屈华芸</t>
  </si>
  <si>
    <t>99</t>
  </si>
  <si>
    <t>张小盼</t>
  </si>
  <si>
    <t>河南省</t>
  </si>
  <si>
    <t>梁昌顺</t>
  </si>
  <si>
    <t>骆翠红</t>
  </si>
  <si>
    <t>杨小图</t>
  </si>
  <si>
    <t>100</t>
  </si>
  <si>
    <t>乔水珍</t>
  </si>
  <si>
    <t>广西柳州市柳城县</t>
  </si>
  <si>
    <t>刘燕</t>
  </si>
  <si>
    <t>阳永琪</t>
  </si>
  <si>
    <t>徐瑛</t>
  </si>
  <si>
    <t>湖北</t>
  </si>
  <si>
    <t>101</t>
  </si>
  <si>
    <t>谢月英</t>
  </si>
  <si>
    <t>方翔</t>
  </si>
  <si>
    <t>龙凯丽</t>
  </si>
  <si>
    <t>李春丽</t>
  </si>
  <si>
    <t>102</t>
  </si>
  <si>
    <t>王丽梅</t>
  </si>
  <si>
    <t>云南保山</t>
  </si>
  <si>
    <t>蒋青青</t>
  </si>
  <si>
    <t>邓美玲</t>
  </si>
  <si>
    <t>朱晓艳</t>
  </si>
  <si>
    <t>103</t>
  </si>
  <si>
    <t>何亚飞</t>
  </si>
  <si>
    <t>云南省曲靖市宣威市</t>
  </si>
  <si>
    <t>龙杰</t>
  </si>
  <si>
    <t>侯琪玮</t>
  </si>
  <si>
    <t>104</t>
  </si>
  <si>
    <t>陆燕梅</t>
  </si>
  <si>
    <t>广西桂林兴安</t>
  </si>
  <si>
    <t>伍莉萍</t>
  </si>
  <si>
    <t>蒙妮</t>
  </si>
  <si>
    <t>105</t>
  </si>
  <si>
    <t>刘英</t>
  </si>
  <si>
    <t>邓文英</t>
  </si>
  <si>
    <t>唐媛丽</t>
  </si>
  <si>
    <t>106</t>
  </si>
  <si>
    <t>刘佳佳</t>
  </si>
  <si>
    <t>张秀萍</t>
  </si>
  <si>
    <t>张珍珍</t>
  </si>
  <si>
    <t>甘肃省陇南市</t>
  </si>
  <si>
    <t>107</t>
  </si>
  <si>
    <t>黄琪</t>
  </si>
  <si>
    <t>农世玉</t>
  </si>
  <si>
    <t>广西崇左市</t>
  </si>
  <si>
    <t>朱浩文</t>
  </si>
  <si>
    <t>108</t>
  </si>
  <si>
    <t>韦林秀</t>
  </si>
  <si>
    <t>陈敏婷</t>
  </si>
  <si>
    <t>109</t>
  </si>
  <si>
    <t>唐思琦</t>
  </si>
  <si>
    <t>湖南省永州市</t>
  </si>
  <si>
    <t>秦晓晖</t>
  </si>
  <si>
    <t>莫振妲</t>
  </si>
  <si>
    <t>110</t>
  </si>
  <si>
    <t>秦富有</t>
  </si>
  <si>
    <t>贺敏</t>
  </si>
  <si>
    <t>安樱</t>
  </si>
  <si>
    <t>彝族</t>
  </si>
  <si>
    <t>贵州省威宁县</t>
  </si>
  <si>
    <t>111</t>
  </si>
  <si>
    <t>莫艳萍</t>
  </si>
  <si>
    <t>韦兰芳</t>
  </si>
  <si>
    <t>广西来宾市兴宾区</t>
  </si>
  <si>
    <t>黄莉惠</t>
  </si>
  <si>
    <t>112</t>
  </si>
  <si>
    <t>徐艺苹</t>
  </si>
  <si>
    <t>贵港平南</t>
  </si>
  <si>
    <t>洪丽</t>
  </si>
  <si>
    <t>四川宜宾</t>
  </si>
  <si>
    <t>廖秀娟</t>
  </si>
  <si>
    <t>113</t>
  </si>
  <si>
    <t>黄联蓉</t>
  </si>
  <si>
    <t>胡健</t>
  </si>
  <si>
    <t>李思</t>
  </si>
  <si>
    <t>114</t>
  </si>
  <si>
    <t>秦海燕</t>
  </si>
  <si>
    <t>邓乐</t>
  </si>
  <si>
    <t>广西昭平</t>
  </si>
  <si>
    <t>石带利</t>
  </si>
  <si>
    <t>115</t>
  </si>
  <si>
    <t>黄杰丽</t>
  </si>
  <si>
    <t>吴梦香</t>
  </si>
  <si>
    <t>阳雨霏</t>
  </si>
  <si>
    <t>116</t>
  </si>
  <si>
    <t>刘佩云</t>
  </si>
  <si>
    <t>广西博白</t>
  </si>
  <si>
    <t>赵珍</t>
  </si>
  <si>
    <t>唐莉霞</t>
  </si>
  <si>
    <t>117</t>
  </si>
  <si>
    <t>谢世杰</t>
  </si>
  <si>
    <t>山东莱芜</t>
  </si>
  <si>
    <t>唐思琴</t>
  </si>
  <si>
    <t>李春梅</t>
  </si>
  <si>
    <t>118</t>
  </si>
  <si>
    <t>龙贵兰</t>
  </si>
  <si>
    <t>湖南省</t>
  </si>
  <si>
    <t>李庆芳</t>
  </si>
  <si>
    <t>谭客客</t>
  </si>
  <si>
    <t>119</t>
  </si>
  <si>
    <t>袁冬莉</t>
  </si>
  <si>
    <t>广西桂林恭城瑶族自治</t>
  </si>
  <si>
    <t>韦翠柳</t>
  </si>
  <si>
    <t>肖博轩</t>
  </si>
  <si>
    <t>甘肃平凉</t>
  </si>
  <si>
    <t>120</t>
  </si>
  <si>
    <t>覃顺书</t>
  </si>
  <si>
    <t>唐春梅</t>
  </si>
  <si>
    <t>马慧敏</t>
  </si>
  <si>
    <t>121</t>
  </si>
  <si>
    <t>周莲</t>
  </si>
  <si>
    <t>湖南临澧</t>
  </si>
  <si>
    <t>李珍秀</t>
  </si>
  <si>
    <t>122</t>
  </si>
  <si>
    <t>杨明庆</t>
  </si>
  <si>
    <t>伍勇琴</t>
  </si>
  <si>
    <t>李妮</t>
  </si>
  <si>
    <t>123</t>
  </si>
  <si>
    <t>阳华玲</t>
  </si>
  <si>
    <t>薛金园</t>
  </si>
  <si>
    <t>汪晴屿</t>
  </si>
  <si>
    <t>贵州天柱</t>
  </si>
  <si>
    <t>124</t>
  </si>
  <si>
    <t>黎萍</t>
  </si>
  <si>
    <t>徐桂玲</t>
  </si>
  <si>
    <t>永州</t>
  </si>
  <si>
    <t>125</t>
  </si>
  <si>
    <t>唐艺元</t>
  </si>
  <si>
    <t>黎永平</t>
  </si>
  <si>
    <t>广西兴业县</t>
  </si>
  <si>
    <t>文文</t>
  </si>
  <si>
    <t>126</t>
  </si>
  <si>
    <t>张文清</t>
  </si>
  <si>
    <t>郑燕梅</t>
  </si>
  <si>
    <t>陈文洁</t>
  </si>
  <si>
    <t>安徽</t>
  </si>
  <si>
    <t>127</t>
  </si>
  <si>
    <t>韦小燕</t>
  </si>
  <si>
    <t>陆念</t>
  </si>
  <si>
    <t>陶文清</t>
  </si>
  <si>
    <t>桂林市</t>
  </si>
  <si>
    <t>128</t>
  </si>
  <si>
    <t>陶亚玲</t>
  </si>
  <si>
    <t>陈玲玲</t>
  </si>
  <si>
    <t>唐翊凡</t>
  </si>
  <si>
    <t>129</t>
  </si>
  <si>
    <t>秦爱玲</t>
  </si>
  <si>
    <t>黄丽丽</t>
  </si>
  <si>
    <t>胡婷婷</t>
  </si>
  <si>
    <t>广西百色</t>
  </si>
  <si>
    <t>130</t>
  </si>
  <si>
    <t>李梦琼</t>
  </si>
  <si>
    <t>唐良会</t>
  </si>
  <si>
    <t>秦娟</t>
  </si>
  <si>
    <t>广西省桂林市雁山区</t>
  </si>
  <si>
    <t>131</t>
  </si>
  <si>
    <t>杨文英</t>
  </si>
  <si>
    <t>云南普洱</t>
  </si>
  <si>
    <t>廖志梅</t>
  </si>
  <si>
    <t>132</t>
  </si>
  <si>
    <t>周青</t>
  </si>
  <si>
    <t>韦丽星</t>
  </si>
  <si>
    <t>广西马山</t>
  </si>
  <si>
    <t>133</t>
  </si>
  <si>
    <t>夏丹</t>
  </si>
  <si>
    <t>阳林穗</t>
  </si>
  <si>
    <t>134</t>
  </si>
  <si>
    <t>廖文靖</t>
  </si>
  <si>
    <t>阳晓丽</t>
  </si>
  <si>
    <t>135</t>
  </si>
  <si>
    <t>蔡晨睿</t>
  </si>
  <si>
    <t>黄菲</t>
  </si>
  <si>
    <t>南宁隆安</t>
  </si>
  <si>
    <t>136</t>
  </si>
  <si>
    <t>莫伊婷</t>
  </si>
  <si>
    <t>杨秀</t>
  </si>
  <si>
    <t>137</t>
  </si>
  <si>
    <t>刘美兰</t>
  </si>
  <si>
    <t>广西容县</t>
  </si>
  <si>
    <t>唐宇</t>
  </si>
  <si>
    <t>138</t>
  </si>
  <si>
    <t>蒋政曼</t>
  </si>
  <si>
    <t>李焕</t>
  </si>
  <si>
    <t>桂林永福</t>
  </si>
  <si>
    <t>139</t>
  </si>
  <si>
    <t>黎雪虹</t>
  </si>
  <si>
    <t>杨露</t>
  </si>
  <si>
    <t>湖南省怀化市</t>
  </si>
  <si>
    <t>140</t>
  </si>
  <si>
    <t>梁燕</t>
  </si>
  <si>
    <t>秦辛燕</t>
  </si>
  <si>
    <t>141</t>
  </si>
  <si>
    <t>李艳琴</t>
  </si>
  <si>
    <t>李春燕</t>
  </si>
  <si>
    <t>142</t>
  </si>
  <si>
    <t>黄玉萍</t>
  </si>
  <si>
    <t>王玲</t>
  </si>
  <si>
    <t>143</t>
  </si>
  <si>
    <t>邓宝琪</t>
  </si>
  <si>
    <t>黄珂唯</t>
  </si>
  <si>
    <t>144</t>
  </si>
  <si>
    <t>廖小欢</t>
  </si>
  <si>
    <t>阳俊红</t>
  </si>
  <si>
    <t>145</t>
  </si>
  <si>
    <t>朱志艳</t>
  </si>
  <si>
    <t>程钱芳</t>
  </si>
  <si>
    <t>146</t>
  </si>
  <si>
    <t>黎小静</t>
  </si>
  <si>
    <t>王晓芳</t>
  </si>
  <si>
    <t>147</t>
  </si>
  <si>
    <t>王海桃</t>
  </si>
  <si>
    <t>张豪</t>
  </si>
  <si>
    <t>四川省泸州市</t>
  </si>
  <si>
    <t>148</t>
  </si>
  <si>
    <t>王宏伟</t>
  </si>
  <si>
    <t>黑龙江省七台河市</t>
  </si>
  <si>
    <t>甘仕杰</t>
  </si>
  <si>
    <t>149</t>
  </si>
  <si>
    <t>冯媛媛</t>
  </si>
  <si>
    <t>廖妹甲</t>
  </si>
  <si>
    <t>150</t>
  </si>
  <si>
    <t>卓清</t>
  </si>
  <si>
    <t>敖代丽</t>
  </si>
  <si>
    <t>151</t>
  </si>
  <si>
    <t>王春平</t>
  </si>
  <si>
    <t>赵少萍</t>
  </si>
  <si>
    <t>152</t>
  </si>
  <si>
    <t>郑佳佳</t>
  </si>
  <si>
    <t>桂林市资源县</t>
  </si>
  <si>
    <t>刘林</t>
  </si>
  <si>
    <t>贵州省绥阳县</t>
  </si>
  <si>
    <t>153</t>
  </si>
  <si>
    <t>付孟梅</t>
  </si>
  <si>
    <t>云南</t>
  </si>
  <si>
    <t>罗佳英</t>
  </si>
  <si>
    <t>广西来宾市</t>
  </si>
  <si>
    <t>154</t>
  </si>
  <si>
    <t>霍秋萍</t>
  </si>
  <si>
    <t>黎冬燕</t>
  </si>
  <si>
    <t>155</t>
  </si>
  <si>
    <t>潘媛敏</t>
  </si>
  <si>
    <t>云南昆明</t>
  </si>
  <si>
    <t>唐颖宣</t>
  </si>
  <si>
    <t>156</t>
  </si>
  <si>
    <t>林有芳</t>
  </si>
  <si>
    <t>莫凯丽</t>
  </si>
  <si>
    <t>157</t>
  </si>
  <si>
    <t>蒋承芳</t>
  </si>
  <si>
    <t>张勇</t>
  </si>
  <si>
    <t>云南省彝良县</t>
  </si>
  <si>
    <t>158</t>
  </si>
  <si>
    <t>左艳</t>
  </si>
  <si>
    <t>云南省曲靖市陆良县</t>
  </si>
  <si>
    <t>钟小芳</t>
  </si>
  <si>
    <t>159</t>
  </si>
  <si>
    <t>潘俊杰</t>
  </si>
  <si>
    <t>湖北省天门市</t>
  </si>
  <si>
    <t>范洁</t>
  </si>
  <si>
    <t>160</t>
  </si>
  <si>
    <t>唐文婷</t>
  </si>
  <si>
    <t>陈丽</t>
  </si>
  <si>
    <t>161</t>
  </si>
  <si>
    <t>甘妙甜</t>
  </si>
  <si>
    <t>廖敏淑</t>
  </si>
  <si>
    <t>162</t>
  </si>
  <si>
    <t>周文华</t>
  </si>
  <si>
    <t>黄滟云</t>
  </si>
  <si>
    <t>163</t>
  </si>
  <si>
    <t>张玉春</t>
  </si>
  <si>
    <t>黄启素</t>
  </si>
  <si>
    <t>164</t>
  </si>
  <si>
    <t>韦冬燕</t>
  </si>
  <si>
    <t>蔡志强</t>
  </si>
  <si>
    <t>165</t>
  </si>
  <si>
    <t>诸葛平</t>
  </si>
  <si>
    <t>广西省桂林市阳朔县</t>
  </si>
  <si>
    <t>邹小霞</t>
  </si>
  <si>
    <t>166</t>
  </si>
  <si>
    <t>刘娅</t>
  </si>
  <si>
    <t>广西恭城瑶族自治县</t>
  </si>
  <si>
    <t>陈婵</t>
  </si>
  <si>
    <t>贵州省凤冈县</t>
  </si>
  <si>
    <t>167</t>
  </si>
  <si>
    <t>唐慧兰</t>
  </si>
  <si>
    <t>桂林全州绍水</t>
  </si>
  <si>
    <t>石荣琴</t>
  </si>
  <si>
    <t>168</t>
  </si>
  <si>
    <t>张静</t>
  </si>
  <si>
    <t>广西省梧州市</t>
  </si>
  <si>
    <t>李玉婷</t>
  </si>
  <si>
    <t>169</t>
  </si>
  <si>
    <t>庞慧娴</t>
  </si>
  <si>
    <t>广西桂林市象山区</t>
  </si>
  <si>
    <t>170</t>
  </si>
  <si>
    <t>熊玲玲</t>
  </si>
  <si>
    <t>湖南省城步苗族自治县</t>
  </si>
  <si>
    <t>庞金丽</t>
  </si>
  <si>
    <t>171</t>
  </si>
  <si>
    <t>于晓燕</t>
  </si>
  <si>
    <t>秦家娟</t>
  </si>
  <si>
    <t>172</t>
  </si>
  <si>
    <t>文春燕</t>
  </si>
  <si>
    <t>王润秀</t>
  </si>
  <si>
    <t>173</t>
  </si>
  <si>
    <t>苏语</t>
  </si>
  <si>
    <t>罗宇婷</t>
  </si>
  <si>
    <t>174</t>
  </si>
  <si>
    <t>姚林杏</t>
  </si>
  <si>
    <t>江西省新余市</t>
  </si>
  <si>
    <t>曾为进</t>
  </si>
  <si>
    <t>175</t>
  </si>
  <si>
    <t>雍玲</t>
  </si>
  <si>
    <t>贝政</t>
  </si>
  <si>
    <t>176</t>
  </si>
  <si>
    <t>卢琼</t>
  </si>
  <si>
    <t>广西桂林临桂两江镇·</t>
  </si>
  <si>
    <t>赵敏</t>
  </si>
  <si>
    <t>177</t>
  </si>
  <si>
    <t>龙友英</t>
  </si>
  <si>
    <t>卢科堂</t>
  </si>
  <si>
    <t>广西凤山</t>
  </si>
  <si>
    <t>178</t>
  </si>
  <si>
    <t>王良珍</t>
  </si>
  <si>
    <t>符蓉</t>
  </si>
  <si>
    <t>179</t>
  </si>
  <si>
    <t>胡永超</t>
  </si>
  <si>
    <t>广西钦州市</t>
  </si>
  <si>
    <t>黄付姣</t>
  </si>
  <si>
    <t>180</t>
  </si>
  <si>
    <t>莫梅丽</t>
  </si>
  <si>
    <t>严运琛</t>
  </si>
  <si>
    <t>河池都安县</t>
  </si>
  <si>
    <t>181</t>
  </si>
  <si>
    <t>范小欢</t>
  </si>
  <si>
    <t>唐文德</t>
  </si>
  <si>
    <t>182</t>
  </si>
  <si>
    <t>杨娟</t>
  </si>
  <si>
    <t>周春玲</t>
  </si>
  <si>
    <t>183</t>
  </si>
  <si>
    <t>贺铃娟</t>
  </si>
  <si>
    <t>廖云</t>
  </si>
  <si>
    <t>184</t>
  </si>
  <si>
    <t>蒋海燕</t>
  </si>
  <si>
    <t>黄仁辉</t>
  </si>
  <si>
    <t>185</t>
  </si>
  <si>
    <t>张燕娟</t>
  </si>
  <si>
    <t>."</t>
  </si>
  <si>
    <t>黄彩梅</t>
  </si>
  <si>
    <t>广西宁明</t>
  </si>
  <si>
    <t>186</t>
  </si>
  <si>
    <t>刘朴娣</t>
  </si>
  <si>
    <t>云南省曲靖市</t>
  </si>
  <si>
    <t>李海针</t>
  </si>
  <si>
    <t>187</t>
  </si>
  <si>
    <t>罗小超</t>
  </si>
  <si>
    <t>陈曦</t>
  </si>
  <si>
    <t>188</t>
  </si>
  <si>
    <t>康瑛</t>
  </si>
  <si>
    <t>李元露</t>
  </si>
  <si>
    <t>云南大关</t>
  </si>
  <si>
    <t>189</t>
  </si>
  <si>
    <t>于慧安</t>
  </si>
  <si>
    <t>潘背</t>
  </si>
  <si>
    <t>190</t>
  </si>
  <si>
    <t>周超</t>
  </si>
  <si>
    <t>贵州贵阳</t>
  </si>
  <si>
    <t>张悦</t>
  </si>
  <si>
    <t>191</t>
  </si>
  <si>
    <t>沈未未</t>
  </si>
  <si>
    <t>湖北省安陆市</t>
  </si>
  <si>
    <t>周连香</t>
  </si>
  <si>
    <t>192</t>
  </si>
  <si>
    <t>蒋玲娟</t>
  </si>
  <si>
    <t>范红</t>
  </si>
  <si>
    <t>193</t>
  </si>
  <si>
    <t>陈薪如</t>
  </si>
  <si>
    <t>广西省桂林市临桂</t>
  </si>
  <si>
    <t>彭高鸿</t>
  </si>
  <si>
    <t>194</t>
  </si>
  <si>
    <t>刘奕君</t>
  </si>
  <si>
    <t>黄茜茜</t>
  </si>
  <si>
    <t>195</t>
  </si>
  <si>
    <t>易娟</t>
  </si>
  <si>
    <t>张利娜</t>
  </si>
  <si>
    <t>196</t>
  </si>
  <si>
    <t>范丽娅</t>
  </si>
  <si>
    <t>胡玉芳</t>
  </si>
  <si>
    <t>197</t>
  </si>
  <si>
    <t>朱秀梅</t>
  </si>
  <si>
    <t>李淑玉</t>
  </si>
  <si>
    <t>198</t>
  </si>
  <si>
    <t>谭亚芳</t>
  </si>
  <si>
    <t>王月</t>
  </si>
  <si>
    <t>河南南阳</t>
  </si>
  <si>
    <t>199</t>
  </si>
  <si>
    <t>龙荣蓉</t>
  </si>
  <si>
    <t>广西融水</t>
  </si>
  <si>
    <t>黄丹</t>
  </si>
  <si>
    <t>200</t>
  </si>
  <si>
    <t>王玉</t>
  </si>
  <si>
    <t>陈雪娟</t>
  </si>
  <si>
    <t>201</t>
  </si>
  <si>
    <t>崔丽艳</t>
  </si>
  <si>
    <t>覃俐琳</t>
  </si>
  <si>
    <t>202</t>
  </si>
  <si>
    <t>樊园园</t>
  </si>
  <si>
    <t>内蒙古赤峰市</t>
  </si>
  <si>
    <t>黄炫淳</t>
  </si>
  <si>
    <t>203</t>
  </si>
  <si>
    <t>李永凤</t>
  </si>
  <si>
    <t>周香花</t>
  </si>
  <si>
    <t>204</t>
  </si>
  <si>
    <t>徐密</t>
  </si>
  <si>
    <t>贵州省大方县</t>
  </si>
  <si>
    <t>周琳</t>
  </si>
  <si>
    <t>205</t>
  </si>
  <si>
    <t>曾玉婷</t>
  </si>
  <si>
    <t>贵州毕节</t>
  </si>
  <si>
    <t>倪美田</t>
  </si>
  <si>
    <t>湖南省祁阳县</t>
  </si>
  <si>
    <t>206</t>
  </si>
  <si>
    <t>邓邦固</t>
  </si>
  <si>
    <t>林婷</t>
  </si>
  <si>
    <t>207</t>
  </si>
  <si>
    <t>许晴</t>
  </si>
  <si>
    <t>广西桂林永福县</t>
  </si>
  <si>
    <t>李霜</t>
  </si>
  <si>
    <t>梧州</t>
  </si>
  <si>
    <t>208</t>
  </si>
  <si>
    <t>吕仲丹</t>
  </si>
  <si>
    <t>云南省鲁甸县</t>
  </si>
  <si>
    <t>范常永</t>
  </si>
  <si>
    <t>广西省临桂县</t>
  </si>
  <si>
    <t>209</t>
  </si>
  <si>
    <t>李春艳</t>
  </si>
  <si>
    <t>云南昌宁</t>
  </si>
  <si>
    <t>韦莲藕</t>
  </si>
  <si>
    <t>210</t>
  </si>
  <si>
    <t>潘立思</t>
  </si>
  <si>
    <t>于博</t>
  </si>
  <si>
    <t>吉林吉林</t>
  </si>
  <si>
    <t>211</t>
  </si>
  <si>
    <t>莫辉飞</t>
  </si>
  <si>
    <t>莫青青</t>
  </si>
  <si>
    <t>212</t>
  </si>
  <si>
    <t>赵健威</t>
  </si>
  <si>
    <t>王怡君</t>
  </si>
  <si>
    <t>213</t>
  </si>
  <si>
    <t>张莉莎</t>
  </si>
  <si>
    <t>李海钰</t>
  </si>
  <si>
    <t>广西武宣</t>
  </si>
  <si>
    <t>214</t>
  </si>
  <si>
    <t>易思媛</t>
  </si>
  <si>
    <t>陶忠贵</t>
  </si>
  <si>
    <t>贵州省六盘水市</t>
  </si>
  <si>
    <t>215</t>
  </si>
  <si>
    <t>罗雪</t>
  </si>
  <si>
    <t>蒋香莲</t>
  </si>
  <si>
    <t>216</t>
  </si>
  <si>
    <t>吴娅荣</t>
  </si>
  <si>
    <t>唐玉</t>
  </si>
  <si>
    <t>217</t>
  </si>
  <si>
    <t>骆方原</t>
  </si>
  <si>
    <t>廖娇丽</t>
  </si>
  <si>
    <t>广西省桂林市恭城县恭</t>
  </si>
  <si>
    <t>218</t>
  </si>
  <si>
    <t>邓源洁</t>
  </si>
  <si>
    <t>陈佳俊</t>
  </si>
  <si>
    <t>219</t>
  </si>
  <si>
    <t>黄立姣</t>
  </si>
  <si>
    <t>蒋惠</t>
  </si>
  <si>
    <t>220</t>
  </si>
  <si>
    <t>蒋纪为</t>
  </si>
  <si>
    <t>阳佑蓉</t>
  </si>
  <si>
    <t>221</t>
  </si>
  <si>
    <t>谭欣</t>
  </si>
  <si>
    <t>广西苍梧</t>
  </si>
  <si>
    <t>王柳莎</t>
  </si>
  <si>
    <t>222</t>
  </si>
  <si>
    <t>蒋枫荣</t>
  </si>
  <si>
    <t>廖六娥</t>
  </si>
  <si>
    <t>223</t>
  </si>
  <si>
    <t>唐雪艳</t>
  </si>
  <si>
    <t>梁斐斐</t>
  </si>
  <si>
    <t>224</t>
  </si>
  <si>
    <t>李秀坤</t>
  </si>
  <si>
    <t>陶海珍</t>
  </si>
  <si>
    <t>225</t>
  </si>
  <si>
    <t>华俊银</t>
  </si>
  <si>
    <t>贵州</t>
  </si>
  <si>
    <t>武彦华</t>
  </si>
  <si>
    <t>226</t>
  </si>
  <si>
    <t>秦慧萍</t>
  </si>
  <si>
    <t>尹偲偲</t>
  </si>
  <si>
    <t>227</t>
  </si>
  <si>
    <t>陈静</t>
  </si>
  <si>
    <t>刘宴宏</t>
  </si>
  <si>
    <t>广西河池市天峨县</t>
  </si>
  <si>
    <t>228</t>
  </si>
  <si>
    <t>黄平梅</t>
  </si>
  <si>
    <t>熊燕红</t>
  </si>
  <si>
    <t>229</t>
  </si>
  <si>
    <t>杨小娟</t>
  </si>
  <si>
    <t>广西三江</t>
  </si>
  <si>
    <t>蒋艳霞</t>
  </si>
  <si>
    <t>广西桂林市资源县</t>
  </si>
  <si>
    <t>230</t>
  </si>
  <si>
    <t>熊阳</t>
  </si>
  <si>
    <t>贵州省毕节市织金县</t>
  </si>
  <si>
    <t>常萍</t>
  </si>
  <si>
    <t>湖南衡阳</t>
  </si>
  <si>
    <t>231</t>
  </si>
  <si>
    <t>岑思洁</t>
  </si>
  <si>
    <t>广西天峨县</t>
  </si>
  <si>
    <t>李艳</t>
  </si>
  <si>
    <t>232</t>
  </si>
  <si>
    <t>廖进云</t>
  </si>
  <si>
    <t>王秀琼</t>
  </si>
  <si>
    <t>233</t>
  </si>
  <si>
    <t>柏影</t>
  </si>
  <si>
    <t>云南玉溪</t>
  </si>
  <si>
    <t>刘亚平</t>
  </si>
  <si>
    <t>234</t>
  </si>
  <si>
    <t>蒋霞慧</t>
  </si>
  <si>
    <t>余德春</t>
  </si>
  <si>
    <t>云南文山</t>
  </si>
  <si>
    <t>235</t>
  </si>
  <si>
    <t>李雪丹</t>
  </si>
  <si>
    <t>236</t>
  </si>
  <si>
    <t>张雪姣</t>
  </si>
  <si>
    <t>云南省保山市腾冲县</t>
  </si>
  <si>
    <t>梁瑚月</t>
  </si>
  <si>
    <t>237</t>
  </si>
  <si>
    <t>程文凤</t>
  </si>
  <si>
    <t>杨洋</t>
  </si>
  <si>
    <t>238</t>
  </si>
  <si>
    <t>徐崔秀</t>
  </si>
  <si>
    <t>邱江渝</t>
  </si>
  <si>
    <t>重庆忠县</t>
  </si>
  <si>
    <t>239</t>
  </si>
  <si>
    <t>王倩</t>
  </si>
  <si>
    <t>潘明宇</t>
  </si>
  <si>
    <t>240</t>
  </si>
  <si>
    <t>单雯雯</t>
  </si>
  <si>
    <t>江苏邳州</t>
  </si>
  <si>
    <t>刘美</t>
  </si>
  <si>
    <t>山东德州</t>
  </si>
  <si>
    <t>241</t>
  </si>
  <si>
    <t>全红桃</t>
  </si>
  <si>
    <t>曾泽琳</t>
  </si>
  <si>
    <t>242</t>
  </si>
  <si>
    <t>阳鑫</t>
  </si>
  <si>
    <t>陆秋娥</t>
  </si>
  <si>
    <t>243</t>
  </si>
  <si>
    <t>吴春秀</t>
  </si>
  <si>
    <t>桂林临桂区</t>
  </si>
  <si>
    <t>莫郁荣</t>
  </si>
  <si>
    <t>244</t>
  </si>
  <si>
    <t>骆小萍</t>
  </si>
  <si>
    <t>黄斌</t>
  </si>
  <si>
    <t>245</t>
  </si>
  <si>
    <t>黄秀华</t>
  </si>
  <si>
    <t>博白</t>
  </si>
  <si>
    <t>黄芳</t>
  </si>
  <si>
    <t>246</t>
  </si>
  <si>
    <t>杨宇明</t>
  </si>
  <si>
    <t>谢瑭冏</t>
  </si>
  <si>
    <t>阳朔县</t>
  </si>
  <si>
    <t>247</t>
  </si>
  <si>
    <t>王梦雅</t>
  </si>
  <si>
    <t>蒋霞</t>
  </si>
  <si>
    <t>广西省桂林市全州县</t>
  </si>
  <si>
    <t>248</t>
  </si>
  <si>
    <t>陈祝庆</t>
  </si>
  <si>
    <t>贲艳婕</t>
  </si>
  <si>
    <t>广西桂林龙胜</t>
  </si>
  <si>
    <t>249</t>
  </si>
  <si>
    <t>席肆英</t>
  </si>
  <si>
    <t>以桂心蕊</t>
  </si>
  <si>
    <t>250</t>
  </si>
  <si>
    <t>黄桂英</t>
  </si>
  <si>
    <t>秦雅文</t>
  </si>
  <si>
    <t>251</t>
  </si>
  <si>
    <t>林利林</t>
  </si>
  <si>
    <t>韦珊霖</t>
  </si>
  <si>
    <t>252</t>
  </si>
  <si>
    <t>罗雪梅</t>
  </si>
  <si>
    <t>白族</t>
  </si>
  <si>
    <t>云南大理洱源</t>
  </si>
  <si>
    <t>唐小丽</t>
  </si>
  <si>
    <t>253</t>
  </si>
  <si>
    <t>田玉</t>
  </si>
  <si>
    <t>廖玉凤</t>
  </si>
  <si>
    <t>254</t>
  </si>
  <si>
    <t>李艳萍</t>
  </si>
  <si>
    <t>255</t>
  </si>
  <si>
    <t>吴亚玲</t>
  </si>
  <si>
    <t>广西省桂林市龙胜县</t>
  </si>
  <si>
    <t>256</t>
  </si>
  <si>
    <t>蒙凤华</t>
  </si>
  <si>
    <t>257</t>
  </si>
  <si>
    <t>李兰珍</t>
  </si>
  <si>
    <t>258</t>
  </si>
  <si>
    <t>曾小玉</t>
  </si>
  <si>
    <t>259</t>
  </si>
  <si>
    <t>王秀良</t>
  </si>
  <si>
    <t>260</t>
  </si>
  <si>
    <t>陈艳萍</t>
  </si>
  <si>
    <t>261</t>
  </si>
  <si>
    <t>黎燕凤</t>
  </si>
  <si>
    <t>262</t>
  </si>
  <si>
    <t>刘振华</t>
  </si>
  <si>
    <t>263</t>
  </si>
  <si>
    <t>刘催红</t>
  </si>
  <si>
    <t>264</t>
  </si>
  <si>
    <t>王淑敏</t>
  </si>
  <si>
    <t>265</t>
  </si>
  <si>
    <t>覃婷丽</t>
  </si>
  <si>
    <t>266</t>
  </si>
  <si>
    <t>刘慧</t>
  </si>
  <si>
    <t>267</t>
  </si>
  <si>
    <t>罗彩勤</t>
  </si>
  <si>
    <t>268</t>
  </si>
  <si>
    <t>谭海珍</t>
  </si>
  <si>
    <t>269</t>
  </si>
  <si>
    <t>秦江发</t>
  </si>
  <si>
    <t>270</t>
  </si>
  <si>
    <t>柏芸</t>
  </si>
  <si>
    <t>271</t>
  </si>
  <si>
    <t>李正均</t>
  </si>
  <si>
    <t>广西宾阳县</t>
  </si>
  <si>
    <t>272</t>
  </si>
  <si>
    <t>李小芳</t>
  </si>
  <si>
    <t>273</t>
  </si>
  <si>
    <t>周春兰</t>
  </si>
  <si>
    <t>274</t>
  </si>
  <si>
    <t>汪盼盼</t>
  </si>
  <si>
    <t>湖北枣阳</t>
  </si>
  <si>
    <t>275</t>
  </si>
  <si>
    <t>何小云</t>
  </si>
  <si>
    <t>276</t>
  </si>
  <si>
    <t>李泓毅</t>
  </si>
  <si>
    <t>277</t>
  </si>
  <si>
    <t>肖雅丹</t>
  </si>
  <si>
    <t>278</t>
  </si>
  <si>
    <t>蒋敏</t>
  </si>
  <si>
    <t>279</t>
  </si>
  <si>
    <t>骆溪</t>
  </si>
  <si>
    <t>280</t>
  </si>
  <si>
    <t>秦静怡</t>
  </si>
  <si>
    <t>281</t>
  </si>
  <si>
    <t>谭兰昕</t>
  </si>
  <si>
    <t>282</t>
  </si>
  <si>
    <t>唐瑜璘</t>
  </si>
  <si>
    <t>283</t>
  </si>
  <si>
    <t>金昕</t>
  </si>
  <si>
    <t>朝鲜族</t>
  </si>
  <si>
    <t>284</t>
  </si>
  <si>
    <t>蒋文蕾</t>
  </si>
  <si>
    <t>285</t>
  </si>
  <si>
    <t>刘雁</t>
  </si>
  <si>
    <t>286</t>
  </si>
  <si>
    <t>樊子君</t>
  </si>
  <si>
    <t>广西壮族自治区来宾市</t>
  </si>
  <si>
    <t>287</t>
  </si>
  <si>
    <t>刘振情</t>
  </si>
  <si>
    <t>288</t>
  </si>
  <si>
    <t>唐家婷</t>
  </si>
  <si>
    <t>289</t>
  </si>
  <si>
    <t>稂宇婷</t>
  </si>
  <si>
    <t>290</t>
  </si>
  <si>
    <t>谢先蕖</t>
  </si>
  <si>
    <t>仫佬族</t>
  </si>
  <si>
    <t>广西宜州区</t>
  </si>
  <si>
    <t>291</t>
  </si>
  <si>
    <t>张俊</t>
  </si>
  <si>
    <t>贵州省台江县</t>
  </si>
  <si>
    <t>292</t>
  </si>
  <si>
    <t>李嘉伟</t>
  </si>
  <si>
    <t>293</t>
  </si>
  <si>
    <t>谢姣</t>
  </si>
  <si>
    <t>294</t>
  </si>
  <si>
    <t>罗欣云</t>
  </si>
  <si>
    <t>295</t>
  </si>
  <si>
    <t>赵群丽</t>
  </si>
  <si>
    <t>296</t>
  </si>
  <si>
    <t>全文娟</t>
  </si>
  <si>
    <t>297</t>
  </si>
  <si>
    <t>史敏昭</t>
  </si>
  <si>
    <t>广西桂林市兴安县</t>
  </si>
  <si>
    <t>298</t>
  </si>
  <si>
    <t>蒙昌亮</t>
  </si>
  <si>
    <t>299</t>
  </si>
  <si>
    <t>胡蓉</t>
  </si>
  <si>
    <t>300</t>
  </si>
  <si>
    <t>龙仁艳</t>
  </si>
  <si>
    <t>301</t>
  </si>
  <si>
    <t>骆陈红</t>
  </si>
  <si>
    <t>302</t>
  </si>
  <si>
    <t>蒋潘云</t>
  </si>
  <si>
    <t>303</t>
  </si>
  <si>
    <t>李金兰</t>
  </si>
  <si>
    <t>304</t>
  </si>
  <si>
    <t>刘雪玲</t>
  </si>
  <si>
    <t>305</t>
  </si>
  <si>
    <t>伍小梅</t>
  </si>
  <si>
    <t>306</t>
  </si>
  <si>
    <t>李颖</t>
  </si>
  <si>
    <t>307</t>
  </si>
  <si>
    <t>张超男</t>
  </si>
  <si>
    <t>山西长治</t>
  </si>
  <si>
    <t>308</t>
  </si>
  <si>
    <t>张金鹏</t>
  </si>
  <si>
    <t>藏族</t>
  </si>
  <si>
    <t>丽江</t>
  </si>
  <si>
    <t>309</t>
  </si>
  <si>
    <t>张春玲</t>
  </si>
  <si>
    <t>310</t>
  </si>
  <si>
    <t>黄自朋</t>
  </si>
  <si>
    <t>311</t>
  </si>
  <si>
    <t>潘桥娟</t>
  </si>
  <si>
    <t>312</t>
  </si>
  <si>
    <t>刘丽华</t>
  </si>
  <si>
    <t>313</t>
  </si>
  <si>
    <t>莫世会</t>
  </si>
  <si>
    <t>314</t>
  </si>
  <si>
    <t>蒙金梅</t>
  </si>
  <si>
    <t>315</t>
  </si>
  <si>
    <t>吴玲娟</t>
  </si>
  <si>
    <t>316</t>
  </si>
  <si>
    <t>张黎</t>
  </si>
  <si>
    <t>广西桂林资源</t>
  </si>
  <si>
    <t>317</t>
  </si>
  <si>
    <t>肖晓梦</t>
  </si>
  <si>
    <t>318</t>
  </si>
  <si>
    <t>张芳</t>
  </si>
  <si>
    <t>319</t>
  </si>
  <si>
    <t>姜云</t>
  </si>
  <si>
    <t>320</t>
  </si>
  <si>
    <t>阳丽芳</t>
  </si>
  <si>
    <t>321</t>
  </si>
  <si>
    <t>陈佳欣</t>
  </si>
  <si>
    <t>322</t>
  </si>
  <si>
    <t>王兴露</t>
  </si>
  <si>
    <t>323</t>
  </si>
  <si>
    <t>陆玉洁</t>
  </si>
  <si>
    <t>324</t>
  </si>
  <si>
    <t>梁佳梅</t>
  </si>
  <si>
    <t>325</t>
  </si>
  <si>
    <t>龚茜</t>
  </si>
  <si>
    <t>326</t>
  </si>
  <si>
    <t>莫奇钰</t>
  </si>
  <si>
    <t>327</t>
  </si>
  <si>
    <t>龙凤娇</t>
  </si>
  <si>
    <t>328</t>
  </si>
  <si>
    <t>张玉倩</t>
  </si>
  <si>
    <t>临桂区</t>
  </si>
  <si>
    <t>329</t>
  </si>
  <si>
    <t>吕骄阳</t>
  </si>
  <si>
    <t>330</t>
  </si>
  <si>
    <t>曾瑛</t>
  </si>
  <si>
    <t>331</t>
  </si>
  <si>
    <t>吴国梅</t>
  </si>
  <si>
    <t>332</t>
  </si>
  <si>
    <t>丁钰</t>
  </si>
  <si>
    <t>湖南城步苗族自治县</t>
  </si>
  <si>
    <t>333</t>
  </si>
  <si>
    <t>滚珍燕</t>
  </si>
  <si>
    <t>贵州省黎平县</t>
  </si>
  <si>
    <t>334</t>
  </si>
  <si>
    <t>邝璐雯</t>
  </si>
  <si>
    <t>广西平乐</t>
  </si>
  <si>
    <t>335</t>
  </si>
  <si>
    <t>姚红珍</t>
  </si>
  <si>
    <t>336</t>
  </si>
  <si>
    <t>黄晓萍</t>
  </si>
  <si>
    <t>337</t>
  </si>
  <si>
    <t>周立娟</t>
  </si>
  <si>
    <t>338</t>
  </si>
  <si>
    <t>张金丹</t>
  </si>
  <si>
    <t>云南昆明市东川区</t>
  </si>
  <si>
    <t>339</t>
  </si>
  <si>
    <t>李云珍</t>
  </si>
  <si>
    <t>340</t>
  </si>
  <si>
    <t>黄许梅</t>
  </si>
  <si>
    <t>湖南省武冈市</t>
  </si>
  <si>
    <t>341</t>
  </si>
  <si>
    <t>颜思琪</t>
  </si>
  <si>
    <t>342</t>
  </si>
  <si>
    <t>谭佳琪</t>
  </si>
  <si>
    <t>343</t>
  </si>
  <si>
    <t>莫小姣</t>
  </si>
  <si>
    <t>344</t>
  </si>
  <si>
    <t>宾桂芳</t>
  </si>
  <si>
    <t>广西浦北县</t>
  </si>
  <si>
    <t>345</t>
  </si>
  <si>
    <t>盘小翠</t>
  </si>
  <si>
    <t>346</t>
  </si>
  <si>
    <t>骆桂珍</t>
  </si>
  <si>
    <t>347</t>
  </si>
  <si>
    <t>秦秋凤</t>
  </si>
  <si>
    <t>348</t>
  </si>
  <si>
    <t>汪宣佐</t>
  </si>
  <si>
    <t>贵州省遵义市</t>
  </si>
  <si>
    <t>349</t>
  </si>
  <si>
    <t>李颖慧</t>
  </si>
  <si>
    <t>350</t>
  </si>
  <si>
    <t>覃秀英</t>
  </si>
  <si>
    <t>351</t>
  </si>
  <si>
    <t>李志娟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</si>
</sst>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53"/>
  <sheetViews>
    <sheetView tabSelected="1" topLeftCell="R1" workbookViewId="0">
      <selection activeCell="R30" sqref="$A30:$XFD30"/>
    </sheetView>
  </sheetViews>
  <sheetFormatPr defaultColWidth="9" defaultRowHeight="13.5"/>
  <cols>
    <col min="1" max="1" width="4.375" customWidth="1"/>
    <col min="2" max="2" width="7.25" customWidth="1"/>
    <col min="3" max="3" width="4.875" customWidth="1"/>
    <col min="4" max="4" width="5.875" customWidth="1"/>
    <col min="5" max="5" width="18.5" customWidth="1"/>
    <col min="6" max="6" width="2" customWidth="1"/>
    <col min="7" max="7" width="4.875" customWidth="1"/>
    <col min="8" max="8" width="7.625" customWidth="1"/>
    <col min="9" max="9" width="5.125" customWidth="1"/>
    <col min="10" max="10" width="6.5" customWidth="1"/>
    <col min="11" max="11" width="19.375" customWidth="1"/>
    <col min="12" max="12" width="2.625" customWidth="1"/>
    <col min="13" max="13" width="4.875" customWidth="1"/>
    <col min="15" max="15" width="5.25" customWidth="1"/>
    <col min="16" max="16" width="6" customWidth="1"/>
    <col min="17" max="17" width="18.25" customWidth="1"/>
    <col min="18" max="18" width="2.625" customWidth="1"/>
    <col min="19" max="19" width="4.25" customWidth="1"/>
    <col min="20" max="20" width="6.75" customWidth="1"/>
    <col min="21" max="21" width="4.875" customWidth="1"/>
    <col min="22" max="22" width="5.625" customWidth="1"/>
    <col min="23" max="23" width="18" customWidth="1"/>
    <col min="24" max="24" width="2.5" customWidth="1"/>
    <col min="25" max="25" width="4.625" customWidth="1"/>
    <col min="26" max="26" width="7.625" customWidth="1"/>
    <col min="27" max="27" width="5" customWidth="1"/>
    <col min="28" max="28" width="6.75" customWidth="1"/>
    <col min="29" max="29" width="18.875" customWidth="1"/>
    <col min="30" max="30" width="2.875" customWidth="1"/>
    <col min="31" max="31" width="5" customWidth="1"/>
    <col min="32" max="32" width="6.875" customWidth="1"/>
    <col min="33" max="33" width="4.875" customWidth="1"/>
    <col min="34" max="34" width="5.25" customWidth="1"/>
    <col min="35" max="35" width="17.75" customWidth="1"/>
    <col min="36" max="36" width="2.875" customWidth="1"/>
    <col min="37" max="37" width="4.625" customWidth="1"/>
    <col min="38" max="38" width="7.625" customWidth="1"/>
    <col min="39" max="39" width="4.875" customWidth="1"/>
    <col min="40" max="40" width="5.125" customWidth="1"/>
    <col min="41" max="41" width="18.25" customWidth="1"/>
  </cols>
  <sheetData>
    <row r="1" ht="39" customHeight="1" spans="1:41">
      <c r="A1" s="2" t="s">
        <v>0</v>
      </c>
      <c r="B1" s="2"/>
      <c r="C1" s="2"/>
      <c r="D1" s="2"/>
      <c r="E1" s="2"/>
      <c r="G1" s="2" t="s">
        <v>1</v>
      </c>
      <c r="H1" s="2"/>
      <c r="I1" s="2"/>
      <c r="J1" s="2"/>
      <c r="K1" s="2"/>
      <c r="M1" s="2" t="s">
        <v>2</v>
      </c>
      <c r="N1" s="2"/>
      <c r="O1" s="2"/>
      <c r="P1" s="2"/>
      <c r="Q1" s="2"/>
      <c r="S1" s="2" t="s">
        <v>3</v>
      </c>
      <c r="T1" s="2"/>
      <c r="U1" s="2"/>
      <c r="V1" s="2"/>
      <c r="W1" s="2"/>
      <c r="Y1" s="2" t="s">
        <v>4</v>
      </c>
      <c r="Z1" s="2"/>
      <c r="AA1" s="2"/>
      <c r="AB1" s="2"/>
      <c r="AC1" s="2"/>
      <c r="AE1" s="2" t="s">
        <v>5</v>
      </c>
      <c r="AF1" s="2"/>
      <c r="AG1" s="2"/>
      <c r="AH1" s="2"/>
      <c r="AI1" s="2"/>
      <c r="AK1" s="2" t="s">
        <v>6</v>
      </c>
      <c r="AL1" s="2"/>
      <c r="AM1" s="2"/>
      <c r="AN1" s="2"/>
      <c r="AO1" s="2"/>
    </row>
    <row r="2" s="1" customFormat="1" ht="25" customHeight="1" spans="1:41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S2" s="3" t="s">
        <v>7</v>
      </c>
      <c r="T2" s="3" t="s">
        <v>8</v>
      </c>
      <c r="U2" s="3" t="s">
        <v>9</v>
      </c>
      <c r="V2" s="3" t="s">
        <v>10</v>
      </c>
      <c r="W2" s="3" t="s">
        <v>11</v>
      </c>
      <c r="Y2" s="3" t="s">
        <v>7</v>
      </c>
      <c r="Z2" s="3" t="s">
        <v>8</v>
      </c>
      <c r="AA2" s="3" t="s">
        <v>9</v>
      </c>
      <c r="AB2" s="3" t="s">
        <v>10</v>
      </c>
      <c r="AC2" s="3" t="s">
        <v>11</v>
      </c>
      <c r="AE2" s="3" t="s">
        <v>7</v>
      </c>
      <c r="AF2" s="3" t="s">
        <v>8</v>
      </c>
      <c r="AG2" s="3" t="s">
        <v>9</v>
      </c>
      <c r="AH2" s="3" t="s">
        <v>10</v>
      </c>
      <c r="AI2" s="3" t="s">
        <v>11</v>
      </c>
      <c r="AK2" s="3" t="s">
        <v>7</v>
      </c>
      <c r="AL2" s="3" t="s">
        <v>8</v>
      </c>
      <c r="AM2" s="3" t="s">
        <v>9</v>
      </c>
      <c r="AN2" s="3" t="s">
        <v>10</v>
      </c>
      <c r="AO2" s="3" t="s">
        <v>11</v>
      </c>
    </row>
    <row r="3" s="1" customFormat="1" ht="25" customHeight="1" spans="1:41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G3" s="3" t="s">
        <v>12</v>
      </c>
      <c r="H3" s="3" t="s">
        <v>17</v>
      </c>
      <c r="I3" s="3" t="s">
        <v>14</v>
      </c>
      <c r="J3" s="3" t="s">
        <v>18</v>
      </c>
      <c r="K3" s="3" t="s">
        <v>19</v>
      </c>
      <c r="M3" s="3" t="s">
        <v>12</v>
      </c>
      <c r="N3" s="3" t="s">
        <v>20</v>
      </c>
      <c r="O3" s="3" t="s">
        <v>14</v>
      </c>
      <c r="P3" s="3" t="s">
        <v>18</v>
      </c>
      <c r="Q3" s="3" t="s">
        <v>21</v>
      </c>
      <c r="S3" s="3" t="s">
        <v>12</v>
      </c>
      <c r="T3" s="3" t="s">
        <v>22</v>
      </c>
      <c r="U3" s="3" t="s">
        <v>14</v>
      </c>
      <c r="V3" s="3" t="s">
        <v>18</v>
      </c>
      <c r="W3" s="3" t="s">
        <v>23</v>
      </c>
      <c r="Y3" s="3" t="str">
        <f>"1"</f>
        <v>1</v>
      </c>
      <c r="Z3" s="3" t="str">
        <f>"文雪松"</f>
        <v>文雪松</v>
      </c>
      <c r="AA3" s="3" t="str">
        <f t="shared" ref="AA3:AA12" si="0">"女        "</f>
        <v>女        </v>
      </c>
      <c r="AB3" s="3" t="str">
        <f t="shared" ref="AB3:AB9" si="1">"汉族"</f>
        <v>汉族</v>
      </c>
      <c r="AC3" s="3" t="str">
        <f>"广西省桂林市龙胜县"</f>
        <v>广西省桂林市龙胜县</v>
      </c>
      <c r="AE3" s="3" t="str">
        <f>"1"</f>
        <v>1</v>
      </c>
      <c r="AF3" s="3" t="str">
        <f>"李潇奇"</f>
        <v>李潇奇</v>
      </c>
      <c r="AG3" s="3" t="str">
        <f>"女        "</f>
        <v>女        </v>
      </c>
      <c r="AH3" s="3" t="str">
        <f t="shared" ref="AH3:AH14" si="2">"汉族"</f>
        <v>汉族</v>
      </c>
      <c r="AI3" s="3" t="str">
        <f>"云南德宏芒市"</f>
        <v>云南德宏芒市</v>
      </c>
      <c r="AK3" s="3" t="str">
        <f>"1"</f>
        <v>1</v>
      </c>
      <c r="AL3" s="3" t="str">
        <f>"郝婧煊"</f>
        <v>郝婧煊</v>
      </c>
      <c r="AM3" s="3" t="str">
        <f t="shared" ref="AM3:AM11" si="3">"女        "</f>
        <v>女        </v>
      </c>
      <c r="AN3" s="3" t="str">
        <f t="shared" ref="AN3:AN6" si="4">"汉族"</f>
        <v>汉族</v>
      </c>
      <c r="AO3" s="3" t="str">
        <f>"山西长治"</f>
        <v>山西长治</v>
      </c>
    </row>
    <row r="4" s="1" customFormat="1" ht="25" customHeight="1" spans="1:41">
      <c r="A4" s="3" t="s">
        <v>24</v>
      </c>
      <c r="B4" s="3" t="s">
        <v>25</v>
      </c>
      <c r="C4" s="3" t="s">
        <v>14</v>
      </c>
      <c r="D4" s="3" t="s">
        <v>15</v>
      </c>
      <c r="E4" s="3" t="s">
        <v>26</v>
      </c>
      <c r="G4" s="3" t="s">
        <v>24</v>
      </c>
      <c r="H4" s="3" t="s">
        <v>27</v>
      </c>
      <c r="I4" s="3" t="s">
        <v>14</v>
      </c>
      <c r="J4" s="3" t="s">
        <v>18</v>
      </c>
      <c r="K4" s="3" t="s">
        <v>28</v>
      </c>
      <c r="M4" s="3" t="s">
        <v>24</v>
      </c>
      <c r="N4" s="3" t="s">
        <v>29</v>
      </c>
      <c r="O4" s="3" t="s">
        <v>14</v>
      </c>
      <c r="P4" s="3" t="s">
        <v>18</v>
      </c>
      <c r="Q4" s="3" t="s">
        <v>28</v>
      </c>
      <c r="S4" s="3" t="s">
        <v>24</v>
      </c>
      <c r="T4" s="3" t="s">
        <v>30</v>
      </c>
      <c r="U4" s="3" t="s">
        <v>31</v>
      </c>
      <c r="V4" s="3" t="s">
        <v>18</v>
      </c>
      <c r="W4" s="3" t="s">
        <v>32</v>
      </c>
      <c r="Y4" s="3" t="str">
        <f>"2"</f>
        <v>2</v>
      </c>
      <c r="Z4" s="3" t="str">
        <f>"潘颖慧"</f>
        <v>潘颖慧</v>
      </c>
      <c r="AA4" s="3" t="str">
        <f t="shared" si="0"/>
        <v>女        </v>
      </c>
      <c r="AB4" s="3" t="str">
        <f>"壮族"</f>
        <v>壮族</v>
      </c>
      <c r="AC4" s="3" t="str">
        <f>"广西来宾"</f>
        <v>广西来宾</v>
      </c>
      <c r="AE4" s="3" t="str">
        <f>"2"</f>
        <v>2</v>
      </c>
      <c r="AF4" s="3" t="str">
        <f>"秦学荣"</f>
        <v>秦学荣</v>
      </c>
      <c r="AG4" s="3" t="str">
        <f t="shared" ref="AG4:AG10" si="5">"男        "</f>
        <v>男        </v>
      </c>
      <c r="AH4" s="3" t="str">
        <f t="shared" si="2"/>
        <v>汉族</v>
      </c>
      <c r="AI4" s="3" t="str">
        <f>"广西桂林"</f>
        <v>广西桂林</v>
      </c>
      <c r="AK4" s="3" t="str">
        <f>"2"</f>
        <v>2</v>
      </c>
      <c r="AL4" s="3" t="str">
        <f>"周雅婧"</f>
        <v>周雅婧</v>
      </c>
      <c r="AM4" s="3" t="str">
        <f t="shared" si="3"/>
        <v>女        </v>
      </c>
      <c r="AN4" s="3" t="str">
        <f>"回族"</f>
        <v>回族</v>
      </c>
      <c r="AO4" s="3" t="str">
        <f>"广西灵川县"</f>
        <v>广西灵川县</v>
      </c>
    </row>
    <row r="5" s="1" customFormat="1" ht="25" customHeight="1" spans="1:41">
      <c r="A5" s="3" t="s">
        <v>33</v>
      </c>
      <c r="B5" s="3" t="s">
        <v>34</v>
      </c>
      <c r="C5" s="3" t="s">
        <v>14</v>
      </c>
      <c r="D5" s="3" t="s">
        <v>18</v>
      </c>
      <c r="E5" s="3" t="s">
        <v>35</v>
      </c>
      <c r="G5" s="3" t="s">
        <v>33</v>
      </c>
      <c r="H5" s="3" t="s">
        <v>36</v>
      </c>
      <c r="I5" s="3" t="s">
        <v>14</v>
      </c>
      <c r="J5" s="3" t="s">
        <v>18</v>
      </c>
      <c r="K5" s="3" t="s">
        <v>28</v>
      </c>
      <c r="M5" s="3" t="s">
        <v>33</v>
      </c>
      <c r="N5" s="3" t="s">
        <v>37</v>
      </c>
      <c r="O5" s="3" t="s">
        <v>14</v>
      </c>
      <c r="P5" s="3" t="s">
        <v>18</v>
      </c>
      <c r="Q5" s="3" t="s">
        <v>28</v>
      </c>
      <c r="S5" s="3" t="s">
        <v>33</v>
      </c>
      <c r="T5" s="3" t="s">
        <v>38</v>
      </c>
      <c r="U5" s="3" t="s">
        <v>14</v>
      </c>
      <c r="V5" s="3" t="s">
        <v>39</v>
      </c>
      <c r="W5" s="3" t="s">
        <v>28</v>
      </c>
      <c r="Y5" s="3" t="str">
        <f>"3"</f>
        <v>3</v>
      </c>
      <c r="Z5" s="3" t="str">
        <f>"宋思阳"</f>
        <v>宋思阳</v>
      </c>
      <c r="AA5" s="3" t="str">
        <f>"男        "</f>
        <v>男        </v>
      </c>
      <c r="AB5" s="3" t="str">
        <f t="shared" si="1"/>
        <v>汉族</v>
      </c>
      <c r="AC5" s="3" t="str">
        <f>"辽宁省新民县"</f>
        <v>辽宁省新民县</v>
      </c>
      <c r="AE5" s="3" t="str">
        <f>"3"</f>
        <v>3</v>
      </c>
      <c r="AF5" s="3" t="str">
        <f>"杨文武"</f>
        <v>杨文武</v>
      </c>
      <c r="AG5" s="3" t="str">
        <f t="shared" si="5"/>
        <v>男        </v>
      </c>
      <c r="AH5" s="3" t="str">
        <f>"壮族"</f>
        <v>壮族</v>
      </c>
      <c r="AI5" s="3" t="str">
        <f>"云南省文山州砚山县"</f>
        <v>云南省文山州砚山县</v>
      </c>
      <c r="AK5" s="3" t="str">
        <f>"3"</f>
        <v>3</v>
      </c>
      <c r="AL5" s="3" t="str">
        <f>"蒙小贞"</f>
        <v>蒙小贞</v>
      </c>
      <c r="AM5" s="3" t="str">
        <f t="shared" si="3"/>
        <v>女        </v>
      </c>
      <c r="AN5" s="3" t="str">
        <f t="shared" si="4"/>
        <v>汉族</v>
      </c>
      <c r="AO5" s="3" t="str">
        <f>"广西永福县"</f>
        <v>广西永福县</v>
      </c>
    </row>
    <row r="6" s="1" customFormat="1" ht="25" customHeight="1" spans="1:41">
      <c r="A6" s="3" t="s">
        <v>40</v>
      </c>
      <c r="B6" s="3" t="s">
        <v>41</v>
      </c>
      <c r="C6" s="3" t="s">
        <v>14</v>
      </c>
      <c r="D6" s="3" t="s">
        <v>18</v>
      </c>
      <c r="E6" s="3" t="s">
        <v>42</v>
      </c>
      <c r="G6" s="3" t="s">
        <v>40</v>
      </c>
      <c r="H6" s="3" t="s">
        <v>43</v>
      </c>
      <c r="I6" s="3" t="s">
        <v>31</v>
      </c>
      <c r="J6" s="3" t="s">
        <v>18</v>
      </c>
      <c r="K6" s="3" t="s">
        <v>44</v>
      </c>
      <c r="M6" s="3" t="s">
        <v>40</v>
      </c>
      <c r="N6" s="3" t="s">
        <v>45</v>
      </c>
      <c r="O6" s="3" t="s">
        <v>14</v>
      </c>
      <c r="P6" s="3" t="s">
        <v>18</v>
      </c>
      <c r="Q6" s="3" t="s">
        <v>46</v>
      </c>
      <c r="S6" s="3" t="s">
        <v>40</v>
      </c>
      <c r="T6" s="3" t="s">
        <v>47</v>
      </c>
      <c r="U6" s="3" t="s">
        <v>14</v>
      </c>
      <c r="V6" s="3" t="s">
        <v>39</v>
      </c>
      <c r="W6" s="3" t="s">
        <v>28</v>
      </c>
      <c r="Y6" s="3" t="str">
        <f>"4"</f>
        <v>4</v>
      </c>
      <c r="Z6" s="3" t="str">
        <f>"张红玉"</f>
        <v>张红玉</v>
      </c>
      <c r="AA6" s="3" t="str">
        <f t="shared" si="0"/>
        <v>女        </v>
      </c>
      <c r="AB6" s="3" t="str">
        <f t="shared" si="1"/>
        <v>汉族</v>
      </c>
      <c r="AC6" s="3" t="str">
        <f>"广西桂林市"</f>
        <v>广西桂林市</v>
      </c>
      <c r="AE6" s="3" t="str">
        <f>"4"</f>
        <v>4</v>
      </c>
      <c r="AF6" s="3" t="str">
        <f>"孔富寿"</f>
        <v>孔富寿</v>
      </c>
      <c r="AG6" s="3" t="str">
        <f t="shared" si="5"/>
        <v>男        </v>
      </c>
      <c r="AH6" s="3" t="str">
        <f t="shared" si="2"/>
        <v>汉族</v>
      </c>
      <c r="AI6" s="3" t="str">
        <f>"甘肃"</f>
        <v>甘肃</v>
      </c>
      <c r="AK6" s="3" t="str">
        <f>"4"</f>
        <v>4</v>
      </c>
      <c r="AL6" s="3" t="str">
        <f>"方妹"</f>
        <v>方妹</v>
      </c>
      <c r="AM6" s="3" t="str">
        <f t="shared" si="3"/>
        <v>女        </v>
      </c>
      <c r="AN6" s="3" t="str">
        <f t="shared" si="4"/>
        <v>汉族</v>
      </c>
      <c r="AO6" s="3" t="str">
        <f>"江西九江"</f>
        <v>江西九江</v>
      </c>
    </row>
    <row r="7" s="1" customFormat="1" ht="25" customHeight="1" spans="1:41">
      <c r="A7" s="3" t="s">
        <v>48</v>
      </c>
      <c r="B7" s="3" t="s">
        <v>49</v>
      </c>
      <c r="C7" s="3" t="s">
        <v>14</v>
      </c>
      <c r="D7" s="3" t="s">
        <v>50</v>
      </c>
      <c r="E7" s="3" t="s">
        <v>51</v>
      </c>
      <c r="G7" s="3" t="s">
        <v>48</v>
      </c>
      <c r="H7" s="3" t="s">
        <v>52</v>
      </c>
      <c r="I7" s="3" t="s">
        <v>14</v>
      </c>
      <c r="J7" s="3" t="s">
        <v>18</v>
      </c>
      <c r="K7" s="3" t="s">
        <v>53</v>
      </c>
      <c r="M7" s="3" t="s">
        <v>48</v>
      </c>
      <c r="N7" s="3" t="s">
        <v>54</v>
      </c>
      <c r="O7" s="3" t="s">
        <v>14</v>
      </c>
      <c r="P7" s="3" t="s">
        <v>18</v>
      </c>
      <c r="Q7" s="3" t="s">
        <v>55</v>
      </c>
      <c r="S7" s="3" t="s">
        <v>48</v>
      </c>
      <c r="T7" s="3" t="s">
        <v>56</v>
      </c>
      <c r="U7" s="3" t="s">
        <v>14</v>
      </c>
      <c r="V7" s="3" t="s">
        <v>18</v>
      </c>
      <c r="W7" s="3" t="s">
        <v>28</v>
      </c>
      <c r="Y7" s="3" t="str">
        <f>"5"</f>
        <v>5</v>
      </c>
      <c r="Z7" s="3" t="str">
        <f>"唐云艳"</f>
        <v>唐云艳</v>
      </c>
      <c r="AA7" s="3" t="str">
        <f t="shared" si="0"/>
        <v>女        </v>
      </c>
      <c r="AB7" s="3" t="str">
        <f t="shared" si="1"/>
        <v>汉族</v>
      </c>
      <c r="AC7" s="3" t="str">
        <f>"灌阳"</f>
        <v>灌阳</v>
      </c>
      <c r="AE7" s="3" t="str">
        <f>"5"</f>
        <v>5</v>
      </c>
      <c r="AF7" s="3" t="str">
        <f>"申远慧"</f>
        <v>申远慧</v>
      </c>
      <c r="AG7" s="3" t="str">
        <f t="shared" si="5"/>
        <v>男        </v>
      </c>
      <c r="AH7" s="3" t="str">
        <f t="shared" si="2"/>
        <v>汉族</v>
      </c>
      <c r="AI7" s="3" t="str">
        <f>"湖南邵东"</f>
        <v>湖南邵东</v>
      </c>
      <c r="AK7" s="3" t="str">
        <f>"5"</f>
        <v>5</v>
      </c>
      <c r="AL7" s="3" t="str">
        <f>"刘静雯"</f>
        <v>刘静雯</v>
      </c>
      <c r="AM7" s="3" t="str">
        <f t="shared" si="3"/>
        <v>女        </v>
      </c>
      <c r="AN7" s="3" t="str">
        <f>"瑶族"</f>
        <v>瑶族</v>
      </c>
      <c r="AO7" s="3" t="str">
        <f>"广西贺州"</f>
        <v>广西贺州</v>
      </c>
    </row>
    <row r="8" s="1" customFormat="1" ht="25" customHeight="1" spans="1:41">
      <c r="A8" s="3" t="s">
        <v>57</v>
      </c>
      <c r="B8" s="3" t="s">
        <v>58</v>
      </c>
      <c r="C8" s="3" t="s">
        <v>14</v>
      </c>
      <c r="D8" s="3" t="s">
        <v>18</v>
      </c>
      <c r="E8" s="3" t="s">
        <v>59</v>
      </c>
      <c r="G8" s="3" t="s">
        <v>57</v>
      </c>
      <c r="H8" s="3" t="s">
        <v>60</v>
      </c>
      <c r="I8" s="3" t="s">
        <v>14</v>
      </c>
      <c r="J8" s="3" t="s">
        <v>18</v>
      </c>
      <c r="K8" s="3" t="s">
        <v>61</v>
      </c>
      <c r="M8" s="3" t="s">
        <v>57</v>
      </c>
      <c r="N8" s="3" t="s">
        <v>62</v>
      </c>
      <c r="O8" s="3" t="s">
        <v>14</v>
      </c>
      <c r="P8" s="3" t="s">
        <v>18</v>
      </c>
      <c r="Q8" s="3" t="s">
        <v>63</v>
      </c>
      <c r="S8" s="3" t="s">
        <v>57</v>
      </c>
      <c r="T8" s="3" t="s">
        <v>64</v>
      </c>
      <c r="U8" s="3" t="s">
        <v>14</v>
      </c>
      <c r="V8" s="3" t="s">
        <v>39</v>
      </c>
      <c r="W8" s="3" t="s">
        <v>65</v>
      </c>
      <c r="Y8" s="3" t="str">
        <f>"6"</f>
        <v>6</v>
      </c>
      <c r="Z8" s="3" t="str">
        <f>"朱芳梅"</f>
        <v>朱芳梅</v>
      </c>
      <c r="AA8" s="3" t="str">
        <f t="shared" si="0"/>
        <v>女        </v>
      </c>
      <c r="AB8" s="3" t="str">
        <f t="shared" si="1"/>
        <v>汉族</v>
      </c>
      <c r="AC8" s="3" t="str">
        <f t="shared" ref="AC8:AC10" si="6">"广西桂林"</f>
        <v>广西桂林</v>
      </c>
      <c r="AE8" s="3" t="str">
        <f>"6"</f>
        <v>6</v>
      </c>
      <c r="AF8" s="3" t="str">
        <f>"廖永和"</f>
        <v>廖永和</v>
      </c>
      <c r="AG8" s="3" t="str">
        <f t="shared" si="5"/>
        <v>男        </v>
      </c>
      <c r="AH8" s="3" t="str">
        <f t="shared" si="2"/>
        <v>汉族</v>
      </c>
      <c r="AI8" s="3" t="str">
        <f>"广西桂林临桂区"</f>
        <v>广西桂林临桂区</v>
      </c>
      <c r="AK8" s="3" t="str">
        <f>"6"</f>
        <v>6</v>
      </c>
      <c r="AL8" s="3" t="str">
        <f>"杜鹃"</f>
        <v>杜鹃</v>
      </c>
      <c r="AM8" s="3" t="str">
        <f t="shared" si="3"/>
        <v>女        </v>
      </c>
      <c r="AN8" s="3" t="str">
        <f t="shared" ref="AN8:AN13" si="7">"汉族"</f>
        <v>汉族</v>
      </c>
      <c r="AO8" s="3" t="str">
        <f>"桂林"</f>
        <v>桂林</v>
      </c>
    </row>
    <row r="9" s="1" customFormat="1" ht="25" customHeight="1" spans="1:41">
      <c r="A9" s="3" t="s">
        <v>66</v>
      </c>
      <c r="B9" s="3" t="s">
        <v>67</v>
      </c>
      <c r="C9" s="3" t="s">
        <v>14</v>
      </c>
      <c r="D9" s="3" t="s">
        <v>18</v>
      </c>
      <c r="E9" s="3" t="s">
        <v>68</v>
      </c>
      <c r="G9" s="3" t="s">
        <v>66</v>
      </c>
      <c r="H9" s="3" t="s">
        <v>69</v>
      </c>
      <c r="I9" s="3" t="s">
        <v>31</v>
      </c>
      <c r="J9" s="3" t="s">
        <v>18</v>
      </c>
      <c r="K9" s="3" t="s">
        <v>70</v>
      </c>
      <c r="M9" s="3" t="s">
        <v>66</v>
      </c>
      <c r="N9" s="3" t="s">
        <v>71</v>
      </c>
      <c r="O9" s="3" t="s">
        <v>14</v>
      </c>
      <c r="P9" s="3" t="s">
        <v>18</v>
      </c>
      <c r="Q9" s="3" t="s">
        <v>72</v>
      </c>
      <c r="S9" s="3" t="s">
        <v>66</v>
      </c>
      <c r="T9" s="3" t="s">
        <v>73</v>
      </c>
      <c r="U9" s="3" t="s">
        <v>14</v>
      </c>
      <c r="V9" s="3" t="s">
        <v>39</v>
      </c>
      <c r="W9" s="3" t="s">
        <v>74</v>
      </c>
      <c r="Y9" s="3" t="str">
        <f>"7"</f>
        <v>7</v>
      </c>
      <c r="Z9" s="3" t="str">
        <f>"李涵萱"</f>
        <v>李涵萱</v>
      </c>
      <c r="AA9" s="3" t="str">
        <f t="shared" si="0"/>
        <v>女        </v>
      </c>
      <c r="AB9" s="3" t="str">
        <f t="shared" si="1"/>
        <v>汉族</v>
      </c>
      <c r="AC9" s="3" t="str">
        <f t="shared" si="6"/>
        <v>广西桂林</v>
      </c>
      <c r="AE9" s="3" t="str">
        <f>"7"</f>
        <v>7</v>
      </c>
      <c r="AF9" s="3" t="str">
        <f>"潘超"</f>
        <v>潘超</v>
      </c>
      <c r="AG9" s="3" t="str">
        <f t="shared" si="5"/>
        <v>男        </v>
      </c>
      <c r="AH9" s="3" t="str">
        <f t="shared" si="2"/>
        <v>汉族</v>
      </c>
      <c r="AI9" s="3" t="str">
        <f>"贵州威宁"</f>
        <v>贵州威宁</v>
      </c>
      <c r="AK9" s="3" t="str">
        <f>"7"</f>
        <v>7</v>
      </c>
      <c r="AL9" s="3" t="str">
        <f>"周婷"</f>
        <v>周婷</v>
      </c>
      <c r="AM9" s="3" t="str">
        <f t="shared" si="3"/>
        <v>女        </v>
      </c>
      <c r="AN9" s="3" t="str">
        <f>"壮族"</f>
        <v>壮族</v>
      </c>
      <c r="AO9" s="3" t="str">
        <f>"广西临桂区"</f>
        <v>广西临桂区</v>
      </c>
    </row>
    <row r="10" s="1" customFormat="1" ht="25" customHeight="1" spans="1:41">
      <c r="A10" s="3" t="s">
        <v>75</v>
      </c>
      <c r="B10" s="3" t="s">
        <v>76</v>
      </c>
      <c r="C10" s="3" t="s">
        <v>14</v>
      </c>
      <c r="D10" s="3" t="s">
        <v>18</v>
      </c>
      <c r="E10" s="3" t="s">
        <v>77</v>
      </c>
      <c r="G10" s="3" t="s">
        <v>75</v>
      </c>
      <c r="H10" s="3" t="s">
        <v>78</v>
      </c>
      <c r="I10" s="3" t="s">
        <v>31</v>
      </c>
      <c r="J10" s="3" t="s">
        <v>18</v>
      </c>
      <c r="K10" s="3" t="s">
        <v>79</v>
      </c>
      <c r="M10" s="3" t="s">
        <v>75</v>
      </c>
      <c r="N10" s="3" t="s">
        <v>80</v>
      </c>
      <c r="O10" s="3" t="s">
        <v>14</v>
      </c>
      <c r="P10" s="3" t="s">
        <v>18</v>
      </c>
      <c r="Q10" s="3" t="s">
        <v>59</v>
      </c>
      <c r="S10" s="3" t="s">
        <v>75</v>
      </c>
      <c r="T10" s="3" t="s">
        <v>81</v>
      </c>
      <c r="U10" s="3" t="s">
        <v>14</v>
      </c>
      <c r="V10" s="3" t="s">
        <v>18</v>
      </c>
      <c r="W10" s="3" t="s">
        <v>28</v>
      </c>
      <c r="Y10" s="3" t="str">
        <f>"8"</f>
        <v>8</v>
      </c>
      <c r="Z10" s="3" t="str">
        <f>"马婷"</f>
        <v>马婷</v>
      </c>
      <c r="AA10" s="3" t="str">
        <f t="shared" si="0"/>
        <v>女        </v>
      </c>
      <c r="AB10" s="3" t="str">
        <f>"回族"</f>
        <v>回族</v>
      </c>
      <c r="AC10" s="3" t="str">
        <f t="shared" si="6"/>
        <v>广西桂林</v>
      </c>
      <c r="AE10" s="3" t="str">
        <f>"8"</f>
        <v>8</v>
      </c>
      <c r="AF10" s="3" t="str">
        <f>"李真玺"</f>
        <v>李真玺</v>
      </c>
      <c r="AG10" s="3" t="str">
        <f t="shared" si="5"/>
        <v>男        </v>
      </c>
      <c r="AH10" s="3" t="str">
        <f t="shared" si="2"/>
        <v>汉族</v>
      </c>
      <c r="AI10" s="3" t="str">
        <f>"广西灌阳县"</f>
        <v>广西灌阳县</v>
      </c>
      <c r="AK10" s="3" t="str">
        <f>"8"</f>
        <v>8</v>
      </c>
      <c r="AL10" s="3" t="str">
        <f>"黄春华"</f>
        <v>黄春华</v>
      </c>
      <c r="AM10" s="3" t="str">
        <f t="shared" si="3"/>
        <v>女        </v>
      </c>
      <c r="AN10" s="3" t="str">
        <f t="shared" si="7"/>
        <v>汉族</v>
      </c>
      <c r="AO10" s="3" t="str">
        <f>"广西贵港"</f>
        <v>广西贵港</v>
      </c>
    </row>
    <row r="11" s="1" customFormat="1" ht="25" customHeight="1" spans="1:41">
      <c r="A11" s="3" t="s">
        <v>82</v>
      </c>
      <c r="B11" s="3" t="s">
        <v>83</v>
      </c>
      <c r="C11" s="3" t="s">
        <v>14</v>
      </c>
      <c r="D11" s="3" t="s">
        <v>50</v>
      </c>
      <c r="E11" s="3" t="s">
        <v>16</v>
      </c>
      <c r="G11" s="3" t="s">
        <v>82</v>
      </c>
      <c r="H11" s="3" t="s">
        <v>84</v>
      </c>
      <c r="I11" s="3" t="s">
        <v>14</v>
      </c>
      <c r="J11" s="3" t="s">
        <v>18</v>
      </c>
      <c r="K11" s="3" t="s">
        <v>28</v>
      </c>
      <c r="M11" s="3" t="s">
        <v>82</v>
      </c>
      <c r="N11" s="3" t="s">
        <v>85</v>
      </c>
      <c r="O11" s="3" t="s">
        <v>14</v>
      </c>
      <c r="P11" s="3" t="s">
        <v>18</v>
      </c>
      <c r="Q11" s="3" t="s">
        <v>86</v>
      </c>
      <c r="S11" s="3" t="s">
        <v>82</v>
      </c>
      <c r="T11" s="3" t="s">
        <v>87</v>
      </c>
      <c r="U11" s="3" t="s">
        <v>14</v>
      </c>
      <c r="V11" s="3" t="s">
        <v>18</v>
      </c>
      <c r="W11" s="3" t="s">
        <v>88</v>
      </c>
      <c r="Y11" s="3" t="str">
        <f>"9"</f>
        <v>9</v>
      </c>
      <c r="Z11" s="3" t="str">
        <f>"莫远媚"</f>
        <v>莫远媚</v>
      </c>
      <c r="AA11" s="3" t="str">
        <f t="shared" si="0"/>
        <v>女        </v>
      </c>
      <c r="AB11" s="3" t="str">
        <f t="shared" ref="AB11:AB15" si="8">"汉族"</f>
        <v>汉族</v>
      </c>
      <c r="AC11" s="3" t="str">
        <f t="shared" ref="AC11:AC14" si="9">"广西"</f>
        <v>广西</v>
      </c>
      <c r="AE11" s="3" t="str">
        <f>"9"</f>
        <v>9</v>
      </c>
      <c r="AF11" s="3" t="str">
        <f>"郑玲莉"</f>
        <v>郑玲莉</v>
      </c>
      <c r="AG11" s="3" t="str">
        <f>"女        "</f>
        <v>女        </v>
      </c>
      <c r="AH11" s="3" t="str">
        <f t="shared" si="2"/>
        <v>汉族</v>
      </c>
      <c r="AI11" s="3" t="str">
        <f>"广西省桂林市灌阳县"</f>
        <v>广西省桂林市灌阳县</v>
      </c>
      <c r="AK11" s="3" t="str">
        <f>"9"</f>
        <v>9</v>
      </c>
      <c r="AL11" s="3" t="str">
        <f>"雷丽莎"</f>
        <v>雷丽莎</v>
      </c>
      <c r="AM11" s="3" t="str">
        <f t="shared" si="3"/>
        <v>女        </v>
      </c>
      <c r="AN11" s="3" t="str">
        <f t="shared" si="7"/>
        <v>汉族</v>
      </c>
      <c r="AO11" s="3" t="str">
        <f>"广西临桂县"</f>
        <v>广西临桂县</v>
      </c>
    </row>
    <row r="12" s="1" customFormat="1" ht="25" customHeight="1" spans="1:41">
      <c r="A12" s="3" t="s">
        <v>89</v>
      </c>
      <c r="B12" s="3" t="s">
        <v>90</v>
      </c>
      <c r="C12" s="3" t="s">
        <v>14</v>
      </c>
      <c r="D12" s="3" t="s">
        <v>18</v>
      </c>
      <c r="E12" s="3" t="s">
        <v>91</v>
      </c>
      <c r="G12" s="3" t="s">
        <v>89</v>
      </c>
      <c r="H12" s="3" t="s">
        <v>92</v>
      </c>
      <c r="I12" s="3" t="s">
        <v>14</v>
      </c>
      <c r="J12" s="3" t="s">
        <v>18</v>
      </c>
      <c r="K12" s="3" t="s">
        <v>59</v>
      </c>
      <c r="M12" s="3" t="s">
        <v>89</v>
      </c>
      <c r="N12" s="3" t="s">
        <v>93</v>
      </c>
      <c r="O12" s="3" t="s">
        <v>14</v>
      </c>
      <c r="P12" s="3" t="s">
        <v>39</v>
      </c>
      <c r="Q12" s="3" t="s">
        <v>91</v>
      </c>
      <c r="S12" s="3" t="s">
        <v>89</v>
      </c>
      <c r="T12" s="3" t="s">
        <v>94</v>
      </c>
      <c r="U12" s="3" t="s">
        <v>14</v>
      </c>
      <c r="V12" s="3" t="s">
        <v>18</v>
      </c>
      <c r="W12" s="3" t="s">
        <v>28</v>
      </c>
      <c r="Y12" s="3" t="str">
        <f>"10"</f>
        <v>10</v>
      </c>
      <c r="Z12" s="3" t="str">
        <f>"龙雪梅"</f>
        <v>龙雪梅</v>
      </c>
      <c r="AA12" s="3" t="str">
        <f t="shared" si="0"/>
        <v>女        </v>
      </c>
      <c r="AB12" s="3" t="str">
        <f>"瑶族"</f>
        <v>瑶族</v>
      </c>
      <c r="AC12" s="3" t="str">
        <f t="shared" si="9"/>
        <v>广西</v>
      </c>
      <c r="AE12" s="3" t="str">
        <f>"10"</f>
        <v>10</v>
      </c>
      <c r="AF12" s="3" t="str">
        <f>"吴炽亮"</f>
        <v>吴炽亮</v>
      </c>
      <c r="AG12" s="3" t="str">
        <f t="shared" ref="AG12:AG19" si="10">"男        "</f>
        <v>男        </v>
      </c>
      <c r="AH12" s="3" t="str">
        <f t="shared" si="2"/>
        <v>汉族</v>
      </c>
      <c r="AI12" s="3" t="str">
        <f>"广西桂林"</f>
        <v>广西桂林</v>
      </c>
      <c r="AK12" s="3" t="str">
        <f>"10"</f>
        <v>10</v>
      </c>
      <c r="AL12" s="3" t="str">
        <f>"王雄鹏"</f>
        <v>王雄鹏</v>
      </c>
      <c r="AM12" s="3" t="str">
        <f>"男        "</f>
        <v>男        </v>
      </c>
      <c r="AN12" s="3" t="str">
        <f t="shared" si="7"/>
        <v>汉族</v>
      </c>
      <c r="AO12" s="3" t="str">
        <f>"广西桂林"</f>
        <v>广西桂林</v>
      </c>
    </row>
    <row r="13" s="1" customFormat="1" ht="25" customHeight="1" spans="1:41">
      <c r="A13" s="3" t="s">
        <v>95</v>
      </c>
      <c r="B13" s="3" t="s">
        <v>96</v>
      </c>
      <c r="C13" s="3" t="s">
        <v>14</v>
      </c>
      <c r="D13" s="3" t="s">
        <v>39</v>
      </c>
      <c r="E13" s="3" t="s">
        <v>97</v>
      </c>
      <c r="G13" s="3" t="s">
        <v>95</v>
      </c>
      <c r="H13" s="3" t="s">
        <v>98</v>
      </c>
      <c r="I13" s="3" t="s">
        <v>14</v>
      </c>
      <c r="J13" s="3" t="s">
        <v>18</v>
      </c>
      <c r="K13" s="3" t="s">
        <v>99</v>
      </c>
      <c r="M13" s="3" t="s">
        <v>95</v>
      </c>
      <c r="N13" s="3" t="s">
        <v>100</v>
      </c>
      <c r="O13" s="3" t="s">
        <v>14</v>
      </c>
      <c r="P13" s="3" t="s">
        <v>18</v>
      </c>
      <c r="Q13" s="3" t="s">
        <v>99</v>
      </c>
      <c r="S13" s="3" t="s">
        <v>95</v>
      </c>
      <c r="T13" s="3" t="s">
        <v>101</v>
      </c>
      <c r="U13" s="3" t="s">
        <v>14</v>
      </c>
      <c r="V13" s="3" t="s">
        <v>18</v>
      </c>
      <c r="W13" s="3" t="s">
        <v>102</v>
      </c>
      <c r="Y13" s="3" t="str">
        <f>"11"</f>
        <v>11</v>
      </c>
      <c r="Z13" s="3" t="str">
        <f>"龚资正"</f>
        <v>龚资正</v>
      </c>
      <c r="AA13" s="3" t="str">
        <f>"男        "</f>
        <v>男        </v>
      </c>
      <c r="AB13" s="3" t="str">
        <f t="shared" si="8"/>
        <v>汉族</v>
      </c>
      <c r="AC13" s="3" t="str">
        <f>"上海崇明"</f>
        <v>上海崇明</v>
      </c>
      <c r="AE13" s="3" t="str">
        <f>"11"</f>
        <v>11</v>
      </c>
      <c r="AF13" s="3" t="str">
        <f>"唐启棋"</f>
        <v>唐启棋</v>
      </c>
      <c r="AG13" s="3" t="str">
        <f t="shared" si="10"/>
        <v>男        </v>
      </c>
      <c r="AH13" s="3" t="str">
        <f t="shared" si="2"/>
        <v>汉族</v>
      </c>
      <c r="AI13" s="3" t="str">
        <f>"湖南武冈"</f>
        <v>湖南武冈</v>
      </c>
      <c r="AK13" s="3" t="str">
        <f>"11"</f>
        <v>11</v>
      </c>
      <c r="AL13" s="3" t="str">
        <f>"于初平"</f>
        <v>于初平</v>
      </c>
      <c r="AM13" s="3" t="str">
        <f t="shared" ref="AM13:AM29" si="11">"女        "</f>
        <v>女        </v>
      </c>
      <c r="AN13" s="3" t="str">
        <f t="shared" si="7"/>
        <v>汉族</v>
      </c>
      <c r="AO13" s="3" t="str">
        <f>"临桂县"</f>
        <v>临桂县</v>
      </c>
    </row>
    <row r="14" s="1" customFormat="1" ht="25" customHeight="1" spans="1:41">
      <c r="A14" s="3" t="s">
        <v>103</v>
      </c>
      <c r="B14" s="3" t="s">
        <v>104</v>
      </c>
      <c r="C14" s="3" t="s">
        <v>14</v>
      </c>
      <c r="D14" s="3" t="s">
        <v>18</v>
      </c>
      <c r="E14" s="3" t="s">
        <v>105</v>
      </c>
      <c r="G14" s="3" t="s">
        <v>103</v>
      </c>
      <c r="H14" s="3" t="s">
        <v>106</v>
      </c>
      <c r="I14" s="3" t="s">
        <v>14</v>
      </c>
      <c r="J14" s="3" t="s">
        <v>18</v>
      </c>
      <c r="K14" s="3" t="s">
        <v>28</v>
      </c>
      <c r="M14" s="3" t="s">
        <v>103</v>
      </c>
      <c r="N14" s="3" t="s">
        <v>107</v>
      </c>
      <c r="O14" s="3" t="s">
        <v>14</v>
      </c>
      <c r="P14" s="3" t="s">
        <v>18</v>
      </c>
      <c r="Q14" s="3" t="s">
        <v>108</v>
      </c>
      <c r="S14" s="3" t="s">
        <v>103</v>
      </c>
      <c r="T14" s="3" t="s">
        <v>109</v>
      </c>
      <c r="U14" s="3" t="s">
        <v>14</v>
      </c>
      <c r="V14" s="3" t="s">
        <v>39</v>
      </c>
      <c r="W14" s="3" t="s">
        <v>110</v>
      </c>
      <c r="Y14" s="3" t="str">
        <f>"12"</f>
        <v>12</v>
      </c>
      <c r="Z14" s="3" t="str">
        <f>"莫彦兰"</f>
        <v>莫彦兰</v>
      </c>
      <c r="AA14" s="3" t="str">
        <f t="shared" ref="AA14:AA16" si="12">"女        "</f>
        <v>女        </v>
      </c>
      <c r="AB14" s="3" t="str">
        <f t="shared" si="8"/>
        <v>汉族</v>
      </c>
      <c r="AC14" s="3" t="str">
        <f t="shared" si="9"/>
        <v>广西</v>
      </c>
      <c r="AE14" s="3" t="str">
        <f>"12"</f>
        <v>12</v>
      </c>
      <c r="AF14" s="3" t="str">
        <f>"郑丽芳"</f>
        <v>郑丽芳</v>
      </c>
      <c r="AG14" s="3" t="str">
        <f>"女        "</f>
        <v>女        </v>
      </c>
      <c r="AH14" s="3" t="str">
        <f t="shared" si="2"/>
        <v>汉族</v>
      </c>
      <c r="AI14" s="3" t="str">
        <f>"广西阳朔县"</f>
        <v>广西阳朔县</v>
      </c>
      <c r="AK14" s="3" t="str">
        <f>"12"</f>
        <v>12</v>
      </c>
      <c r="AL14" s="3" t="str">
        <f>"宋小菊"</f>
        <v>宋小菊</v>
      </c>
      <c r="AM14" s="3" t="str">
        <f t="shared" si="11"/>
        <v>女        </v>
      </c>
      <c r="AN14" s="3" t="str">
        <f>"瑶族"</f>
        <v>瑶族</v>
      </c>
      <c r="AO14" s="3" t="str">
        <f>"广西桂林"</f>
        <v>广西桂林</v>
      </c>
    </row>
    <row r="15" s="1" customFormat="1" ht="25" customHeight="1" spans="1:41">
      <c r="A15" s="3" t="s">
        <v>111</v>
      </c>
      <c r="B15" s="3" t="s">
        <v>112</v>
      </c>
      <c r="C15" s="3" t="s">
        <v>14</v>
      </c>
      <c r="D15" s="3" t="s">
        <v>39</v>
      </c>
      <c r="E15" s="3" t="s">
        <v>113</v>
      </c>
      <c r="G15" s="3" t="s">
        <v>111</v>
      </c>
      <c r="H15" s="3" t="s">
        <v>114</v>
      </c>
      <c r="I15" s="3" t="s">
        <v>14</v>
      </c>
      <c r="J15" s="3" t="s">
        <v>18</v>
      </c>
      <c r="K15" s="3" t="s">
        <v>115</v>
      </c>
      <c r="M15" s="3" t="s">
        <v>111</v>
      </c>
      <c r="N15" s="3" t="s">
        <v>116</v>
      </c>
      <c r="O15" s="3" t="s">
        <v>14</v>
      </c>
      <c r="P15" s="3" t="s">
        <v>18</v>
      </c>
      <c r="Q15" s="3" t="s">
        <v>28</v>
      </c>
      <c r="S15" s="3" t="s">
        <v>111</v>
      </c>
      <c r="T15" s="3" t="s">
        <v>117</v>
      </c>
      <c r="U15" s="3" t="s">
        <v>14</v>
      </c>
      <c r="V15" s="3" t="s">
        <v>18</v>
      </c>
      <c r="W15" s="3" t="s">
        <v>28</v>
      </c>
      <c r="Y15" s="3" t="str">
        <f>"13"</f>
        <v>13</v>
      </c>
      <c r="Z15" s="3" t="str">
        <f>"刘辰宇"</f>
        <v>刘辰宇</v>
      </c>
      <c r="AA15" s="3" t="str">
        <f t="shared" si="12"/>
        <v>女        </v>
      </c>
      <c r="AB15" s="3" t="str">
        <f t="shared" si="8"/>
        <v>汉族</v>
      </c>
      <c r="AC15" s="3" t="str">
        <f>"黑龙江"</f>
        <v>黑龙江</v>
      </c>
      <c r="AE15" s="3" t="str">
        <f>"13"</f>
        <v>13</v>
      </c>
      <c r="AF15" s="3" t="str">
        <f>"卢立卫"</f>
        <v>卢立卫</v>
      </c>
      <c r="AG15" s="3" t="str">
        <f t="shared" si="10"/>
        <v>男        </v>
      </c>
      <c r="AH15" s="3" t="str">
        <f>"壮族"</f>
        <v>壮族</v>
      </c>
      <c r="AI15" s="3" t="str">
        <f>"广西马山"</f>
        <v>广西马山</v>
      </c>
      <c r="AK15" s="3" t="str">
        <f>"13"</f>
        <v>13</v>
      </c>
      <c r="AL15" s="3" t="str">
        <f>"何海泉"</f>
        <v>何海泉</v>
      </c>
      <c r="AM15" s="3" t="str">
        <f t="shared" si="11"/>
        <v>女        </v>
      </c>
      <c r="AN15" s="3" t="str">
        <f>"壮族"</f>
        <v>壮族</v>
      </c>
      <c r="AO15" s="3" t="str">
        <f>"广西凭祥市"</f>
        <v>广西凭祥市</v>
      </c>
    </row>
    <row r="16" s="1" customFormat="1" ht="25" customHeight="1" spans="1:41">
      <c r="A16" s="3" t="s">
        <v>118</v>
      </c>
      <c r="B16" s="3" t="s">
        <v>119</v>
      </c>
      <c r="C16" s="3" t="s">
        <v>14</v>
      </c>
      <c r="D16" s="3" t="s">
        <v>18</v>
      </c>
      <c r="E16" s="3" t="s">
        <v>120</v>
      </c>
      <c r="G16" s="3" t="s">
        <v>118</v>
      </c>
      <c r="H16" s="3" t="s">
        <v>121</v>
      </c>
      <c r="I16" s="3" t="s">
        <v>14</v>
      </c>
      <c r="J16" s="3" t="s">
        <v>50</v>
      </c>
      <c r="K16" s="3" t="s">
        <v>79</v>
      </c>
      <c r="M16" s="3" t="s">
        <v>118</v>
      </c>
      <c r="N16" s="3" t="s">
        <v>122</v>
      </c>
      <c r="O16" s="3" t="s">
        <v>14</v>
      </c>
      <c r="P16" s="3" t="s">
        <v>123</v>
      </c>
      <c r="Q16" s="3" t="s">
        <v>124</v>
      </c>
      <c r="S16" s="3" t="s">
        <v>118</v>
      </c>
      <c r="T16" s="3" t="s">
        <v>125</v>
      </c>
      <c r="U16" s="3" t="s">
        <v>14</v>
      </c>
      <c r="V16" s="3" t="s">
        <v>18</v>
      </c>
      <c r="W16" s="3" t="s">
        <v>126</v>
      </c>
      <c r="Y16" s="3" t="str">
        <f>"14"</f>
        <v>14</v>
      </c>
      <c r="Z16" s="3" t="str">
        <f>"杨米"</f>
        <v>杨米</v>
      </c>
      <c r="AA16" s="3" t="str">
        <f t="shared" si="12"/>
        <v>女        </v>
      </c>
      <c r="AB16" s="3" t="str">
        <f>"黎族"</f>
        <v>黎族</v>
      </c>
      <c r="AC16" s="3" t="str">
        <f>"贵州省普安县"</f>
        <v>贵州省普安县</v>
      </c>
      <c r="AE16" s="3" t="str">
        <f>"14"</f>
        <v>14</v>
      </c>
      <c r="AF16" s="3" t="str">
        <f>"段靖琪"</f>
        <v>段靖琪</v>
      </c>
      <c r="AG16" s="3" t="str">
        <f t="shared" si="10"/>
        <v>男        </v>
      </c>
      <c r="AH16" s="3" t="str">
        <f t="shared" ref="AH16:AH26" si="13">"汉族"</f>
        <v>汉族</v>
      </c>
      <c r="AI16" s="3" t="str">
        <f>"云南楚雄"</f>
        <v>云南楚雄</v>
      </c>
      <c r="AK16" s="3" t="str">
        <f>"14"</f>
        <v>14</v>
      </c>
      <c r="AL16" s="3" t="str">
        <f>"李欣昳"</f>
        <v>李欣昳</v>
      </c>
      <c r="AM16" s="3" t="str">
        <f t="shared" si="11"/>
        <v>女        </v>
      </c>
      <c r="AN16" s="3" t="str">
        <f t="shared" ref="AN16:AN20" si="14">"汉族"</f>
        <v>汉族</v>
      </c>
      <c r="AO16" s="3" t="str">
        <f>"广西桂林市"</f>
        <v>广西桂林市</v>
      </c>
    </row>
    <row r="17" s="1" customFormat="1" ht="25" customHeight="1" spans="1:41">
      <c r="A17" s="3" t="s">
        <v>127</v>
      </c>
      <c r="B17" s="3" t="s">
        <v>128</v>
      </c>
      <c r="C17" s="3" t="s">
        <v>14</v>
      </c>
      <c r="D17" s="3" t="s">
        <v>123</v>
      </c>
      <c r="E17" s="3" t="s">
        <v>129</v>
      </c>
      <c r="G17" s="3" t="s">
        <v>127</v>
      </c>
      <c r="H17" s="3" t="s">
        <v>130</v>
      </c>
      <c r="I17" s="3" t="s">
        <v>14</v>
      </c>
      <c r="J17" s="3" t="s">
        <v>18</v>
      </c>
      <c r="K17" s="3" t="s">
        <v>131</v>
      </c>
      <c r="M17" s="3" t="s">
        <v>127</v>
      </c>
      <c r="N17" s="3" t="s">
        <v>132</v>
      </c>
      <c r="O17" s="3" t="s">
        <v>14</v>
      </c>
      <c r="P17" s="3" t="s">
        <v>18</v>
      </c>
      <c r="Q17" s="3" t="s">
        <v>59</v>
      </c>
      <c r="S17" s="3" t="s">
        <v>127</v>
      </c>
      <c r="T17" s="3" t="s">
        <v>133</v>
      </c>
      <c r="U17" s="3" t="s">
        <v>14</v>
      </c>
      <c r="V17" s="3" t="s">
        <v>18</v>
      </c>
      <c r="W17" s="3" t="s">
        <v>72</v>
      </c>
      <c r="Y17" s="3" t="str">
        <f>"15"</f>
        <v>15</v>
      </c>
      <c r="Z17" s="3" t="str">
        <f>"钟康志"</f>
        <v>钟康志</v>
      </c>
      <c r="AA17" s="3" t="str">
        <f>"男        "</f>
        <v>男        </v>
      </c>
      <c r="AB17" s="3" t="str">
        <f t="shared" ref="AB17:AB23" si="15">"汉族"</f>
        <v>汉族</v>
      </c>
      <c r="AC17" s="3" t="str">
        <f>"广西陆川"</f>
        <v>广西陆川</v>
      </c>
      <c r="AE17" s="3" t="str">
        <f>"15"</f>
        <v>15</v>
      </c>
      <c r="AF17" s="3" t="str">
        <f>"肖代鹏"</f>
        <v>肖代鹏</v>
      </c>
      <c r="AG17" s="3" t="str">
        <f t="shared" si="10"/>
        <v>男        </v>
      </c>
      <c r="AH17" s="3" t="str">
        <f>"苗族"</f>
        <v>苗族</v>
      </c>
      <c r="AI17" s="3" t="str">
        <f>"龙胜各族自治县"</f>
        <v>龙胜各族自治县</v>
      </c>
      <c r="AK17" s="3" t="str">
        <f>"15"</f>
        <v>15</v>
      </c>
      <c r="AL17" s="3" t="str">
        <f>"粟振凌"</f>
        <v>粟振凌</v>
      </c>
      <c r="AM17" s="3" t="str">
        <f t="shared" si="11"/>
        <v>女        </v>
      </c>
      <c r="AN17" s="3" t="str">
        <f t="shared" si="14"/>
        <v>汉族</v>
      </c>
      <c r="AO17" s="3" t="str">
        <f>"广西临桂"</f>
        <v>广西临桂</v>
      </c>
    </row>
    <row r="18" s="1" customFormat="1" ht="25" customHeight="1" spans="1:41">
      <c r="A18" s="3" t="s">
        <v>134</v>
      </c>
      <c r="B18" s="3" t="s">
        <v>135</v>
      </c>
      <c r="C18" s="3" t="s">
        <v>14</v>
      </c>
      <c r="D18" s="3" t="s">
        <v>18</v>
      </c>
      <c r="E18" s="3" t="s">
        <v>136</v>
      </c>
      <c r="G18" s="3" t="s">
        <v>134</v>
      </c>
      <c r="H18" s="3" t="s">
        <v>137</v>
      </c>
      <c r="I18" s="3" t="s">
        <v>14</v>
      </c>
      <c r="J18" s="3" t="s">
        <v>18</v>
      </c>
      <c r="K18" s="3" t="s">
        <v>120</v>
      </c>
      <c r="M18" s="3" t="s">
        <v>134</v>
      </c>
      <c r="N18" s="3" t="s">
        <v>138</v>
      </c>
      <c r="O18" s="3" t="s">
        <v>14</v>
      </c>
      <c r="P18" s="3" t="s">
        <v>18</v>
      </c>
      <c r="Q18" s="3" t="s">
        <v>28</v>
      </c>
      <c r="S18" s="3" t="s">
        <v>134</v>
      </c>
      <c r="T18" s="3" t="s">
        <v>139</v>
      </c>
      <c r="U18" s="3" t="s">
        <v>14</v>
      </c>
      <c r="V18" s="3" t="s">
        <v>18</v>
      </c>
      <c r="W18" s="3" t="s">
        <v>28</v>
      </c>
      <c r="Y18" s="3" t="str">
        <f>"16"</f>
        <v>16</v>
      </c>
      <c r="Z18" s="3" t="str">
        <f>"董璇"</f>
        <v>董璇</v>
      </c>
      <c r="AA18" s="3" t="str">
        <f t="shared" ref="AA18:AA20" si="16">"女        "</f>
        <v>女        </v>
      </c>
      <c r="AB18" s="3" t="str">
        <f t="shared" si="15"/>
        <v>汉族</v>
      </c>
      <c r="AC18" s="3" t="str">
        <f>"广西桂林"</f>
        <v>广西桂林</v>
      </c>
      <c r="AE18" s="3" t="str">
        <f>"16"</f>
        <v>16</v>
      </c>
      <c r="AF18" s="3" t="str">
        <f>"欧忠盟"</f>
        <v>欧忠盟</v>
      </c>
      <c r="AG18" s="3" t="str">
        <f t="shared" si="10"/>
        <v>男        </v>
      </c>
      <c r="AH18" s="3" t="str">
        <f>"瑶族"</f>
        <v>瑶族</v>
      </c>
      <c r="AI18" s="3" t="str">
        <f>"广西桂林"</f>
        <v>广西桂林</v>
      </c>
      <c r="AK18" s="3" t="str">
        <f>"16"</f>
        <v>16</v>
      </c>
      <c r="AL18" s="3" t="str">
        <f>"罗敏"</f>
        <v>罗敏</v>
      </c>
      <c r="AM18" s="3" t="str">
        <f t="shared" si="11"/>
        <v>女        </v>
      </c>
      <c r="AN18" s="3" t="str">
        <f>"侗族"</f>
        <v>侗族</v>
      </c>
      <c r="AO18" s="3" t="str">
        <f>"广西龙胜各族自治县"</f>
        <v>广西龙胜各族自治县</v>
      </c>
    </row>
    <row r="19" s="1" customFormat="1" ht="25" customHeight="1" spans="1:41">
      <c r="A19" s="3" t="s">
        <v>140</v>
      </c>
      <c r="B19" s="3" t="s">
        <v>141</v>
      </c>
      <c r="C19" s="3" t="s">
        <v>31</v>
      </c>
      <c r="D19" s="3" t="s">
        <v>18</v>
      </c>
      <c r="E19" s="3" t="s">
        <v>142</v>
      </c>
      <c r="G19" s="3" t="s">
        <v>140</v>
      </c>
      <c r="H19" s="3" t="s">
        <v>143</v>
      </c>
      <c r="I19" s="3" t="s">
        <v>14</v>
      </c>
      <c r="J19" s="3" t="s">
        <v>18</v>
      </c>
      <c r="K19" s="3" t="s">
        <v>144</v>
      </c>
      <c r="M19" s="3" t="s">
        <v>140</v>
      </c>
      <c r="N19" s="3" t="s">
        <v>145</v>
      </c>
      <c r="O19" s="3" t="s">
        <v>14</v>
      </c>
      <c r="P19" s="3" t="s">
        <v>18</v>
      </c>
      <c r="Q19" s="3" t="s">
        <v>146</v>
      </c>
      <c r="S19" s="3" t="s">
        <v>140</v>
      </c>
      <c r="T19" s="3" t="s">
        <v>147</v>
      </c>
      <c r="U19" s="3" t="s">
        <v>31</v>
      </c>
      <c r="V19" s="3" t="s">
        <v>18</v>
      </c>
      <c r="W19" s="3" t="s">
        <v>59</v>
      </c>
      <c r="Y19" s="3" t="str">
        <f>"17"</f>
        <v>17</v>
      </c>
      <c r="Z19" s="3" t="str">
        <f>"廖晓艳"</f>
        <v>廖晓艳</v>
      </c>
      <c r="AA19" s="3" t="str">
        <f t="shared" si="16"/>
        <v>女        </v>
      </c>
      <c r="AB19" s="3" t="str">
        <f t="shared" si="15"/>
        <v>汉族</v>
      </c>
      <c r="AC19" s="3" t="str">
        <f>"广西灵川县大圩镇廖家"</f>
        <v>广西灵川县大圩镇廖家</v>
      </c>
      <c r="AE19" s="3" t="str">
        <f>"17"</f>
        <v>17</v>
      </c>
      <c r="AF19" s="3" t="str">
        <f>"刘翠义"</f>
        <v>刘翠义</v>
      </c>
      <c r="AG19" s="3" t="str">
        <f t="shared" si="10"/>
        <v>男        </v>
      </c>
      <c r="AH19" s="3" t="str">
        <f t="shared" si="13"/>
        <v>汉族</v>
      </c>
      <c r="AI19" s="3" t="str">
        <f>"广西临桂"</f>
        <v>广西临桂</v>
      </c>
      <c r="AK19" s="3" t="str">
        <f>"17"</f>
        <v>17</v>
      </c>
      <c r="AL19" s="3" t="str">
        <f>"阳雪梅"</f>
        <v>阳雪梅</v>
      </c>
      <c r="AM19" s="3" t="str">
        <f t="shared" si="11"/>
        <v>女        </v>
      </c>
      <c r="AN19" s="3" t="str">
        <f t="shared" si="14"/>
        <v>汉族</v>
      </c>
      <c r="AO19" s="3" t="str">
        <f>"广西桂林"</f>
        <v>广西桂林</v>
      </c>
    </row>
    <row r="20" s="1" customFormat="1" ht="25" customHeight="1" spans="1:41">
      <c r="A20" s="3" t="s">
        <v>148</v>
      </c>
      <c r="B20" s="3" t="s">
        <v>149</v>
      </c>
      <c r="C20" s="3" t="s">
        <v>14</v>
      </c>
      <c r="D20" s="3" t="s">
        <v>18</v>
      </c>
      <c r="E20" s="3" t="s">
        <v>150</v>
      </c>
      <c r="G20" s="3" t="s">
        <v>148</v>
      </c>
      <c r="H20" s="3" t="s">
        <v>151</v>
      </c>
      <c r="I20" s="3" t="s">
        <v>31</v>
      </c>
      <c r="J20" s="3" t="s">
        <v>18</v>
      </c>
      <c r="K20" s="3" t="s">
        <v>152</v>
      </c>
      <c r="M20" s="3" t="s">
        <v>148</v>
      </c>
      <c r="N20" s="3" t="s">
        <v>153</v>
      </c>
      <c r="O20" s="3" t="s">
        <v>14</v>
      </c>
      <c r="P20" s="3" t="s">
        <v>18</v>
      </c>
      <c r="Q20" s="3" t="s">
        <v>28</v>
      </c>
      <c r="S20" s="3" t="s">
        <v>148</v>
      </c>
      <c r="T20" s="3" t="s">
        <v>154</v>
      </c>
      <c r="U20" s="3" t="s">
        <v>14</v>
      </c>
      <c r="V20" s="3" t="s">
        <v>123</v>
      </c>
      <c r="W20" s="3" t="s">
        <v>155</v>
      </c>
      <c r="Y20" s="3" t="str">
        <f>"18"</f>
        <v>18</v>
      </c>
      <c r="Z20" s="3" t="str">
        <f>"黄梓"</f>
        <v>黄梓</v>
      </c>
      <c r="AA20" s="3" t="str">
        <f t="shared" si="16"/>
        <v>女        </v>
      </c>
      <c r="AB20" s="3" t="str">
        <f t="shared" si="15"/>
        <v>汉族</v>
      </c>
      <c r="AC20" s="3" t="str">
        <f>"桂林"</f>
        <v>桂林</v>
      </c>
      <c r="AE20" s="3" t="str">
        <f>"18"</f>
        <v>18</v>
      </c>
      <c r="AF20" s="3" t="str">
        <f>"黄露莹"</f>
        <v>黄露莹</v>
      </c>
      <c r="AG20" s="3" t="str">
        <f t="shared" ref="AG20:AG24" si="17">"女        "</f>
        <v>女        </v>
      </c>
      <c r="AH20" s="3" t="str">
        <f>"壮族"</f>
        <v>壮族</v>
      </c>
      <c r="AI20" s="3" t="str">
        <f>"广西武鸣"</f>
        <v>广西武鸣</v>
      </c>
      <c r="AK20" s="3" t="str">
        <f>"18"</f>
        <v>18</v>
      </c>
      <c r="AL20" s="3" t="str">
        <f>"蒋林娣"</f>
        <v>蒋林娣</v>
      </c>
      <c r="AM20" s="3" t="str">
        <f t="shared" si="11"/>
        <v>女        </v>
      </c>
      <c r="AN20" s="3" t="str">
        <f t="shared" si="14"/>
        <v>汉族</v>
      </c>
      <c r="AO20" s="3" t="str">
        <f>"桂林临桂"</f>
        <v>桂林临桂</v>
      </c>
    </row>
    <row r="21" s="1" customFormat="1" ht="25" customHeight="1" spans="1:41">
      <c r="A21" s="3" t="s">
        <v>156</v>
      </c>
      <c r="B21" s="3" t="s">
        <v>157</v>
      </c>
      <c r="C21" s="3" t="s">
        <v>14</v>
      </c>
      <c r="D21" s="3" t="s">
        <v>18</v>
      </c>
      <c r="E21" s="3" t="s">
        <v>158</v>
      </c>
      <c r="G21" s="3" t="s">
        <v>156</v>
      </c>
      <c r="H21" s="3" t="s">
        <v>159</v>
      </c>
      <c r="I21" s="3" t="s">
        <v>14</v>
      </c>
      <c r="J21" s="3" t="s">
        <v>18</v>
      </c>
      <c r="K21" s="3" t="s">
        <v>79</v>
      </c>
      <c r="M21" s="3" t="s">
        <v>156</v>
      </c>
      <c r="N21" s="3" t="s">
        <v>160</v>
      </c>
      <c r="O21" s="3" t="s">
        <v>14</v>
      </c>
      <c r="P21" s="3" t="s">
        <v>123</v>
      </c>
      <c r="Q21" s="3" t="s">
        <v>161</v>
      </c>
      <c r="S21" s="3" t="s">
        <v>156</v>
      </c>
      <c r="T21" s="3" t="s">
        <v>162</v>
      </c>
      <c r="U21" s="3" t="s">
        <v>14</v>
      </c>
      <c r="V21" s="3" t="s">
        <v>18</v>
      </c>
      <c r="W21" s="3" t="s">
        <v>163</v>
      </c>
      <c r="Y21" s="3" t="str">
        <f>"19"</f>
        <v>19</v>
      </c>
      <c r="Z21" s="3" t="str">
        <f>"李枝繁"</f>
        <v>李枝繁</v>
      </c>
      <c r="AA21" s="3" t="str">
        <f>"男        "</f>
        <v>男        </v>
      </c>
      <c r="AB21" s="3" t="str">
        <f t="shared" si="15"/>
        <v>汉族</v>
      </c>
      <c r="AC21" s="3" t="str">
        <f>"广西"</f>
        <v>广西</v>
      </c>
      <c r="AE21" s="3" t="str">
        <f>"19"</f>
        <v>19</v>
      </c>
      <c r="AF21" s="3" t="str">
        <f>"陈立敏"</f>
        <v>陈立敏</v>
      </c>
      <c r="AG21" s="3" t="str">
        <f t="shared" si="17"/>
        <v>女        </v>
      </c>
      <c r="AH21" s="3" t="str">
        <f t="shared" si="13"/>
        <v>汉族</v>
      </c>
      <c r="AI21" s="3" t="str">
        <f>"广西岑溪市"</f>
        <v>广西岑溪市</v>
      </c>
      <c r="AK21" s="3" t="str">
        <f>"19"</f>
        <v>19</v>
      </c>
      <c r="AL21" s="3" t="str">
        <f>"潘娇音"</f>
        <v>潘娇音</v>
      </c>
      <c r="AM21" s="3" t="str">
        <f t="shared" si="11"/>
        <v>女        </v>
      </c>
      <c r="AN21" s="3" t="str">
        <f>"壮族"</f>
        <v>壮族</v>
      </c>
      <c r="AO21" s="3" t="str">
        <f>"广西河池"</f>
        <v>广西河池</v>
      </c>
    </row>
    <row r="22" s="1" customFormat="1" ht="25" customHeight="1" spans="1:41">
      <c r="A22" s="3" t="s">
        <v>164</v>
      </c>
      <c r="B22" s="3" t="s">
        <v>165</v>
      </c>
      <c r="C22" s="3" t="s">
        <v>14</v>
      </c>
      <c r="D22" s="3" t="s">
        <v>18</v>
      </c>
      <c r="E22" s="3" t="s">
        <v>166</v>
      </c>
      <c r="G22" s="3" t="s">
        <v>164</v>
      </c>
      <c r="H22" s="3" t="s">
        <v>167</v>
      </c>
      <c r="I22" s="3" t="s">
        <v>14</v>
      </c>
      <c r="J22" s="3" t="s">
        <v>18</v>
      </c>
      <c r="K22" s="3" t="s">
        <v>168</v>
      </c>
      <c r="M22" s="3" t="s">
        <v>164</v>
      </c>
      <c r="N22" s="3" t="s">
        <v>169</v>
      </c>
      <c r="O22" s="3" t="s">
        <v>14</v>
      </c>
      <c r="P22" s="3" t="s">
        <v>18</v>
      </c>
      <c r="Q22" s="3" t="s">
        <v>170</v>
      </c>
      <c r="S22" s="3" t="s">
        <v>164</v>
      </c>
      <c r="T22" s="3" t="s">
        <v>171</v>
      </c>
      <c r="U22" s="3" t="s">
        <v>14</v>
      </c>
      <c r="V22" s="3" t="s">
        <v>18</v>
      </c>
      <c r="W22" s="3" t="s">
        <v>172</v>
      </c>
      <c r="Y22" s="3" t="str">
        <f>"20"</f>
        <v>20</v>
      </c>
      <c r="Z22" s="3" t="str">
        <f>"余佳媛"</f>
        <v>余佳媛</v>
      </c>
      <c r="AA22" s="3" t="str">
        <f t="shared" ref="AA22:AA32" si="18">"女        "</f>
        <v>女        </v>
      </c>
      <c r="AB22" s="3" t="str">
        <f t="shared" si="15"/>
        <v>汉族</v>
      </c>
      <c r="AC22" s="3" t="str">
        <f t="shared" ref="AC22:AC27" si="19">"广西桂林"</f>
        <v>广西桂林</v>
      </c>
      <c r="AE22" s="3" t="str">
        <f>"20"</f>
        <v>20</v>
      </c>
      <c r="AF22" s="3" t="str">
        <f>"周昌学"</f>
        <v>周昌学</v>
      </c>
      <c r="AG22" s="3" t="str">
        <f t="shared" ref="AG22:AG26" si="20">"男        "</f>
        <v>男        </v>
      </c>
      <c r="AH22" s="3" t="str">
        <f t="shared" si="13"/>
        <v>汉族</v>
      </c>
      <c r="AI22" s="3" t="str">
        <f>"广西临桂"</f>
        <v>广西临桂</v>
      </c>
      <c r="AK22" s="3" t="str">
        <f>"20"</f>
        <v>20</v>
      </c>
      <c r="AL22" s="3" t="str">
        <f>"周心雅"</f>
        <v>周心雅</v>
      </c>
      <c r="AM22" s="3" t="str">
        <f t="shared" si="11"/>
        <v>女        </v>
      </c>
      <c r="AN22" s="3" t="str">
        <f t="shared" ref="AN22:AN25" si="21">"汉族"</f>
        <v>汉族</v>
      </c>
      <c r="AO22" s="3" t="str">
        <f>"广西省桂林市"</f>
        <v>广西省桂林市</v>
      </c>
    </row>
    <row r="23" s="1" customFormat="1" ht="25" customHeight="1" spans="1:41">
      <c r="A23" s="3" t="s">
        <v>173</v>
      </c>
      <c r="B23" s="3" t="s">
        <v>174</v>
      </c>
      <c r="C23" s="3" t="s">
        <v>14</v>
      </c>
      <c r="D23" s="3" t="s">
        <v>18</v>
      </c>
      <c r="E23" s="3" t="s">
        <v>28</v>
      </c>
      <c r="G23" s="3" t="s">
        <v>173</v>
      </c>
      <c r="H23" s="3" t="s">
        <v>175</v>
      </c>
      <c r="I23" s="3" t="s">
        <v>31</v>
      </c>
      <c r="J23" s="3" t="s">
        <v>18</v>
      </c>
      <c r="K23" s="3" t="s">
        <v>59</v>
      </c>
      <c r="M23" s="3" t="s">
        <v>173</v>
      </c>
      <c r="N23" s="3" t="s">
        <v>176</v>
      </c>
      <c r="O23" s="3" t="s">
        <v>14</v>
      </c>
      <c r="P23" s="3" t="s">
        <v>39</v>
      </c>
      <c r="Q23" s="3" t="s">
        <v>88</v>
      </c>
      <c r="S23" s="3" t="s">
        <v>173</v>
      </c>
      <c r="T23" s="3" t="s">
        <v>177</v>
      </c>
      <c r="U23" s="3" t="s">
        <v>14</v>
      </c>
      <c r="V23" s="3" t="s">
        <v>123</v>
      </c>
      <c r="W23" s="3" t="s">
        <v>28</v>
      </c>
      <c r="Y23" s="3" t="str">
        <f>"21"</f>
        <v>21</v>
      </c>
      <c r="Z23" s="3" t="str">
        <f>"吴静"</f>
        <v>吴静</v>
      </c>
      <c r="AA23" s="3" t="str">
        <f t="shared" si="18"/>
        <v>女        </v>
      </c>
      <c r="AB23" s="3" t="str">
        <f t="shared" si="15"/>
        <v>汉族</v>
      </c>
      <c r="AC23" s="3" t="str">
        <f>"广西"</f>
        <v>广西</v>
      </c>
      <c r="AE23" s="3" t="str">
        <f>"21"</f>
        <v>21</v>
      </c>
      <c r="AF23" s="3" t="str">
        <f>"李智"</f>
        <v>李智</v>
      </c>
      <c r="AG23" s="3" t="str">
        <f t="shared" si="20"/>
        <v>男        </v>
      </c>
      <c r="AH23" s="3" t="str">
        <f t="shared" si="13"/>
        <v>汉族</v>
      </c>
      <c r="AI23" s="3" t="str">
        <f>"广西壮族自治区桂林市"</f>
        <v>广西壮族自治区桂林市</v>
      </c>
      <c r="AK23" s="3" t="str">
        <f>"21"</f>
        <v>21</v>
      </c>
      <c r="AL23" s="3" t="str">
        <f>"李玲秀"</f>
        <v>李玲秀</v>
      </c>
      <c r="AM23" s="3" t="str">
        <f t="shared" si="11"/>
        <v>女        </v>
      </c>
      <c r="AN23" s="3" t="str">
        <f t="shared" si="21"/>
        <v>汉族</v>
      </c>
      <c r="AO23" s="3" t="str">
        <f>"临桂"</f>
        <v>临桂</v>
      </c>
    </row>
    <row r="24" s="1" customFormat="1" ht="25" customHeight="1" spans="1:41">
      <c r="A24" s="3" t="s">
        <v>178</v>
      </c>
      <c r="B24" s="3" t="s">
        <v>179</v>
      </c>
      <c r="C24" s="3" t="s">
        <v>14</v>
      </c>
      <c r="D24" s="3" t="s">
        <v>123</v>
      </c>
      <c r="E24" s="3" t="s">
        <v>180</v>
      </c>
      <c r="G24" s="3" t="s">
        <v>178</v>
      </c>
      <c r="H24" s="3" t="s">
        <v>181</v>
      </c>
      <c r="I24" s="3" t="s">
        <v>31</v>
      </c>
      <c r="J24" s="3" t="s">
        <v>18</v>
      </c>
      <c r="K24" s="3" t="s">
        <v>146</v>
      </c>
      <c r="M24" s="3" t="s">
        <v>178</v>
      </c>
      <c r="N24" s="3" t="s">
        <v>182</v>
      </c>
      <c r="O24" s="3" t="s">
        <v>14</v>
      </c>
      <c r="P24" s="3" t="s">
        <v>18</v>
      </c>
      <c r="Q24" s="3" t="s">
        <v>183</v>
      </c>
      <c r="S24" s="3" t="s">
        <v>178</v>
      </c>
      <c r="T24" s="3" t="s">
        <v>184</v>
      </c>
      <c r="U24" s="3" t="s">
        <v>14</v>
      </c>
      <c r="V24" s="3" t="s">
        <v>18</v>
      </c>
      <c r="W24" s="3" t="s">
        <v>185</v>
      </c>
      <c r="Y24" s="3" t="str">
        <f>"22"</f>
        <v>22</v>
      </c>
      <c r="Z24" s="3" t="str">
        <f>"莫娟"</f>
        <v>莫娟</v>
      </c>
      <c r="AA24" s="3" t="str">
        <f t="shared" si="18"/>
        <v>女        </v>
      </c>
      <c r="AB24" s="3" t="str">
        <f>"壮族"</f>
        <v>壮族</v>
      </c>
      <c r="AC24" s="3" t="str">
        <f>"广西临桂"</f>
        <v>广西临桂</v>
      </c>
      <c r="AE24" s="3" t="str">
        <f>"22"</f>
        <v>22</v>
      </c>
      <c r="AF24" s="3" t="str">
        <f>"曾幼霞"</f>
        <v>曾幼霞</v>
      </c>
      <c r="AG24" s="3" t="str">
        <f t="shared" si="17"/>
        <v>女        </v>
      </c>
      <c r="AH24" s="3" t="str">
        <f t="shared" si="13"/>
        <v>汉族</v>
      </c>
      <c r="AI24" s="3" t="str">
        <f>"贵港"</f>
        <v>贵港</v>
      </c>
      <c r="AK24" s="3" t="str">
        <f>"22"</f>
        <v>22</v>
      </c>
      <c r="AL24" s="3" t="str">
        <f>"曹金夏"</f>
        <v>曹金夏</v>
      </c>
      <c r="AM24" s="3" t="str">
        <f t="shared" si="11"/>
        <v>女        </v>
      </c>
      <c r="AN24" s="3" t="str">
        <f t="shared" si="21"/>
        <v>汉族</v>
      </c>
      <c r="AO24" s="3" t="str">
        <f>"广西临桂"</f>
        <v>广西临桂</v>
      </c>
    </row>
    <row r="25" s="1" customFormat="1" ht="25" customHeight="1" spans="1:41">
      <c r="A25" s="3" t="s">
        <v>186</v>
      </c>
      <c r="B25" s="3" t="s">
        <v>187</v>
      </c>
      <c r="C25" s="3" t="s">
        <v>14</v>
      </c>
      <c r="D25" s="3" t="s">
        <v>18</v>
      </c>
      <c r="E25" s="3" t="s">
        <v>59</v>
      </c>
      <c r="G25" s="3" t="s">
        <v>186</v>
      </c>
      <c r="H25" s="3" t="s">
        <v>188</v>
      </c>
      <c r="I25" s="3" t="s">
        <v>14</v>
      </c>
      <c r="J25" s="3" t="s">
        <v>50</v>
      </c>
      <c r="K25" s="3" t="s">
        <v>55</v>
      </c>
      <c r="M25" s="3" t="s">
        <v>186</v>
      </c>
      <c r="N25" s="3" t="s">
        <v>189</v>
      </c>
      <c r="O25" s="3" t="s">
        <v>14</v>
      </c>
      <c r="P25" s="3" t="s">
        <v>123</v>
      </c>
      <c r="Q25" s="3" t="s">
        <v>28</v>
      </c>
      <c r="S25" s="3" t="s">
        <v>186</v>
      </c>
      <c r="T25" s="3" t="s">
        <v>190</v>
      </c>
      <c r="U25" s="3" t="s">
        <v>14</v>
      </c>
      <c r="V25" s="3" t="s">
        <v>39</v>
      </c>
      <c r="W25" s="3" t="s">
        <v>191</v>
      </c>
      <c r="Y25" s="3" t="str">
        <f>"23"</f>
        <v>23</v>
      </c>
      <c r="Z25" s="3" t="str">
        <f>"赵丽蓉"</f>
        <v>赵丽蓉</v>
      </c>
      <c r="AA25" s="3" t="str">
        <f t="shared" si="18"/>
        <v>女        </v>
      </c>
      <c r="AB25" s="3" t="str">
        <f>"瑶族"</f>
        <v>瑶族</v>
      </c>
      <c r="AC25" s="3" t="str">
        <f t="shared" si="19"/>
        <v>广西桂林</v>
      </c>
      <c r="AE25" s="3" t="str">
        <f>"23"</f>
        <v>23</v>
      </c>
      <c r="AF25" s="3" t="str">
        <f>"王金博"</f>
        <v>王金博</v>
      </c>
      <c r="AG25" s="3" t="str">
        <f t="shared" si="20"/>
        <v>男        </v>
      </c>
      <c r="AH25" s="3" t="str">
        <f t="shared" si="13"/>
        <v>汉族</v>
      </c>
      <c r="AI25" s="3" t="str">
        <f>"辽宁省阜新市"</f>
        <v>辽宁省阜新市</v>
      </c>
      <c r="AK25" s="3" t="str">
        <f>"23"</f>
        <v>23</v>
      </c>
      <c r="AL25" s="3" t="str">
        <f>"毛茂霞"</f>
        <v>毛茂霞</v>
      </c>
      <c r="AM25" s="3" t="str">
        <f t="shared" si="11"/>
        <v>女        </v>
      </c>
      <c r="AN25" s="3" t="str">
        <f t="shared" si="21"/>
        <v>汉族</v>
      </c>
      <c r="AO25" s="3" t="str">
        <f>"灵川县"</f>
        <v>灵川县</v>
      </c>
    </row>
    <row r="26" s="1" customFormat="1" ht="25" customHeight="1" spans="1:41">
      <c r="A26" s="3" t="s">
        <v>192</v>
      </c>
      <c r="B26" s="3" t="s">
        <v>193</v>
      </c>
      <c r="C26" s="3" t="s">
        <v>14</v>
      </c>
      <c r="D26" s="3" t="s">
        <v>18</v>
      </c>
      <c r="E26" s="3" t="s">
        <v>65</v>
      </c>
      <c r="G26" s="3" t="s">
        <v>192</v>
      </c>
      <c r="H26" s="3" t="s">
        <v>194</v>
      </c>
      <c r="I26" s="3" t="s">
        <v>31</v>
      </c>
      <c r="J26" s="3" t="s">
        <v>18</v>
      </c>
      <c r="K26" s="3" t="s">
        <v>195</v>
      </c>
      <c r="M26" s="3" t="s">
        <v>192</v>
      </c>
      <c r="N26" s="3" t="s">
        <v>196</v>
      </c>
      <c r="O26" s="3" t="s">
        <v>14</v>
      </c>
      <c r="P26" s="3" t="s">
        <v>39</v>
      </c>
      <c r="Q26" s="3" t="s">
        <v>197</v>
      </c>
      <c r="S26" s="3" t="s">
        <v>192</v>
      </c>
      <c r="T26" s="3" t="s">
        <v>198</v>
      </c>
      <c r="U26" s="3" t="s">
        <v>14</v>
      </c>
      <c r="V26" s="3" t="s">
        <v>18</v>
      </c>
      <c r="W26" s="3" t="s">
        <v>199</v>
      </c>
      <c r="Y26" s="3" t="str">
        <f>"24"</f>
        <v>24</v>
      </c>
      <c r="Z26" s="3" t="str">
        <f>"诸葛珊"</f>
        <v>诸葛珊</v>
      </c>
      <c r="AA26" s="3" t="str">
        <f t="shared" si="18"/>
        <v>女        </v>
      </c>
      <c r="AB26" s="3" t="str">
        <f t="shared" ref="AB26:AB29" si="22">"汉族"</f>
        <v>汉族</v>
      </c>
      <c r="AC26" s="3" t="str">
        <f>"广西临桂县"</f>
        <v>广西临桂县</v>
      </c>
      <c r="AE26" s="3" t="str">
        <f>"24"</f>
        <v>24</v>
      </c>
      <c r="AF26" s="3" t="str">
        <f>"刘军树"</f>
        <v>刘军树</v>
      </c>
      <c r="AG26" s="3" t="str">
        <f t="shared" si="20"/>
        <v>男        </v>
      </c>
      <c r="AH26" s="3" t="str">
        <f t="shared" si="13"/>
        <v>汉族</v>
      </c>
      <c r="AI26" s="3" t="str">
        <f>"广西桂林市临桂县"</f>
        <v>广西桂林市临桂县</v>
      </c>
      <c r="AK26" s="3" t="str">
        <f>"24"</f>
        <v>24</v>
      </c>
      <c r="AL26" s="3" t="str">
        <f>"赵冬婷"</f>
        <v>赵冬婷</v>
      </c>
      <c r="AM26" s="3" t="str">
        <f t="shared" si="11"/>
        <v>女        </v>
      </c>
      <c r="AN26" s="3" t="str">
        <f>"瑶族"</f>
        <v>瑶族</v>
      </c>
      <c r="AO26" s="3" t="str">
        <f>"桂林市龙胜各族自治县"</f>
        <v>桂林市龙胜各族自治县</v>
      </c>
    </row>
    <row r="27" s="1" customFormat="1" ht="25" customHeight="1" spans="1:41">
      <c r="A27" s="3" t="s">
        <v>200</v>
      </c>
      <c r="B27" s="3" t="s">
        <v>201</v>
      </c>
      <c r="C27" s="3" t="s">
        <v>14</v>
      </c>
      <c r="D27" s="3" t="s">
        <v>18</v>
      </c>
      <c r="E27" s="3" t="s">
        <v>202</v>
      </c>
      <c r="G27" s="3" t="s">
        <v>200</v>
      </c>
      <c r="H27" s="3" t="s">
        <v>203</v>
      </c>
      <c r="I27" s="3" t="s">
        <v>14</v>
      </c>
      <c r="J27" s="3" t="s">
        <v>18</v>
      </c>
      <c r="K27" s="3" t="s">
        <v>204</v>
      </c>
      <c r="M27" s="3" t="s">
        <v>200</v>
      </c>
      <c r="N27" s="3" t="s">
        <v>205</v>
      </c>
      <c r="O27" s="3" t="s">
        <v>14</v>
      </c>
      <c r="P27" s="3" t="s">
        <v>18</v>
      </c>
      <c r="Q27" s="3" t="s">
        <v>206</v>
      </c>
      <c r="S27" s="3" t="s">
        <v>200</v>
      </c>
      <c r="T27" s="3" t="s">
        <v>207</v>
      </c>
      <c r="U27" s="3" t="s">
        <v>14</v>
      </c>
      <c r="V27" s="3" t="s">
        <v>18</v>
      </c>
      <c r="W27" s="3" t="s">
        <v>59</v>
      </c>
      <c r="Y27" s="3" t="str">
        <f>"25"</f>
        <v>25</v>
      </c>
      <c r="Z27" s="3" t="str">
        <f>"李文静"</f>
        <v>李文静</v>
      </c>
      <c r="AA27" s="3" t="str">
        <f t="shared" si="18"/>
        <v>女        </v>
      </c>
      <c r="AB27" s="3" t="str">
        <f t="shared" si="22"/>
        <v>汉族</v>
      </c>
      <c r="AC27" s="3" t="str">
        <f t="shared" si="19"/>
        <v>广西桂林</v>
      </c>
      <c r="AK27" s="3" t="str">
        <f>"25"</f>
        <v>25</v>
      </c>
      <c r="AL27" s="3" t="str">
        <f>"余子杰"</f>
        <v>余子杰</v>
      </c>
      <c r="AM27" s="3" t="str">
        <f t="shared" si="11"/>
        <v>女        </v>
      </c>
      <c r="AN27" s="3" t="str">
        <f>"汉族"</f>
        <v>汉族</v>
      </c>
      <c r="AO27" s="3" t="str">
        <f>"广桂林"</f>
        <v>广桂林</v>
      </c>
    </row>
    <row r="28" s="1" customFormat="1" ht="25" customHeight="1" spans="1:41">
      <c r="A28" s="3" t="s">
        <v>208</v>
      </c>
      <c r="B28" s="3" t="s">
        <v>209</v>
      </c>
      <c r="C28" s="3" t="s">
        <v>14</v>
      </c>
      <c r="D28" s="3" t="s">
        <v>39</v>
      </c>
      <c r="E28" s="3" t="s">
        <v>63</v>
      </c>
      <c r="G28" s="3" t="s">
        <v>208</v>
      </c>
      <c r="H28" s="3" t="s">
        <v>210</v>
      </c>
      <c r="I28" s="3" t="s">
        <v>14</v>
      </c>
      <c r="J28" s="3" t="s">
        <v>18</v>
      </c>
      <c r="K28" s="3" t="s">
        <v>211</v>
      </c>
      <c r="M28" s="3" t="s">
        <v>208</v>
      </c>
      <c r="N28" s="3" t="s">
        <v>212</v>
      </c>
      <c r="O28" s="3" t="s">
        <v>14</v>
      </c>
      <c r="P28" s="3" t="s">
        <v>123</v>
      </c>
      <c r="Q28" s="3" t="s">
        <v>213</v>
      </c>
      <c r="S28" s="3" t="s">
        <v>208</v>
      </c>
      <c r="T28" s="3" t="s">
        <v>214</v>
      </c>
      <c r="U28" s="3" t="s">
        <v>14</v>
      </c>
      <c r="V28" s="3" t="s">
        <v>18</v>
      </c>
      <c r="W28" s="3" t="s">
        <v>59</v>
      </c>
      <c r="Y28" s="3" t="str">
        <f>"26"</f>
        <v>26</v>
      </c>
      <c r="Z28" s="3" t="str">
        <f>"郭仕慧"</f>
        <v>郭仕慧</v>
      </c>
      <c r="AA28" s="3" t="str">
        <f t="shared" si="18"/>
        <v>女        </v>
      </c>
      <c r="AB28" s="3" t="str">
        <f t="shared" si="22"/>
        <v>汉族</v>
      </c>
      <c r="AC28" s="3" t="str">
        <f>"广西"</f>
        <v>广西</v>
      </c>
      <c r="AK28" s="3" t="str">
        <f>"26"</f>
        <v>26</v>
      </c>
      <c r="AL28" s="3" t="str">
        <f>"黄阳阳"</f>
        <v>黄阳阳</v>
      </c>
      <c r="AM28" s="3" t="str">
        <f t="shared" si="11"/>
        <v>女        </v>
      </c>
      <c r="AN28" s="3" t="str">
        <f>"壮族"</f>
        <v>壮族</v>
      </c>
      <c r="AO28" s="3" t="str">
        <f>"广西桂林市临桂区"</f>
        <v>广西桂林市临桂区</v>
      </c>
    </row>
    <row r="29" s="1" customFormat="1" ht="25" customHeight="1" spans="1:41">
      <c r="A29" s="3" t="s">
        <v>215</v>
      </c>
      <c r="B29" s="3" t="s">
        <v>216</v>
      </c>
      <c r="C29" s="3" t="s">
        <v>14</v>
      </c>
      <c r="D29" s="3" t="s">
        <v>50</v>
      </c>
      <c r="E29" s="3" t="s">
        <v>204</v>
      </c>
      <c r="G29" s="3" t="s">
        <v>215</v>
      </c>
      <c r="H29" s="3" t="s">
        <v>217</v>
      </c>
      <c r="I29" s="3" t="s">
        <v>14</v>
      </c>
      <c r="J29" s="3" t="s">
        <v>18</v>
      </c>
      <c r="K29" s="3" t="s">
        <v>218</v>
      </c>
      <c r="M29" s="3" t="s">
        <v>215</v>
      </c>
      <c r="N29" s="3" t="s">
        <v>219</v>
      </c>
      <c r="O29" s="3" t="s">
        <v>14</v>
      </c>
      <c r="P29" s="3" t="s">
        <v>18</v>
      </c>
      <c r="Q29" s="3" t="s">
        <v>220</v>
      </c>
      <c r="S29" s="3" t="s">
        <v>215</v>
      </c>
      <c r="T29" s="3" t="s">
        <v>221</v>
      </c>
      <c r="U29" s="3" t="s">
        <v>31</v>
      </c>
      <c r="V29" s="3" t="s">
        <v>39</v>
      </c>
      <c r="W29" s="3" t="s">
        <v>222</v>
      </c>
      <c r="Y29" s="3" t="str">
        <f>"27"</f>
        <v>27</v>
      </c>
      <c r="Z29" s="3" t="str">
        <f>"罗秀俐"</f>
        <v>罗秀俐</v>
      </c>
      <c r="AA29" s="3" t="str">
        <f t="shared" si="18"/>
        <v>女        </v>
      </c>
      <c r="AB29" s="3" t="str">
        <f t="shared" si="22"/>
        <v>汉族</v>
      </c>
      <c r="AC29" s="3" t="str">
        <f>"广西桂林"</f>
        <v>广西桂林</v>
      </c>
      <c r="AK29" s="3" t="str">
        <f>"27"</f>
        <v>27</v>
      </c>
      <c r="AL29" s="3" t="str">
        <f>"林彬旖"</f>
        <v>林彬旖</v>
      </c>
      <c r="AM29" s="3" t="str">
        <f t="shared" si="11"/>
        <v>女        </v>
      </c>
      <c r="AN29" s="3" t="str">
        <f>"瑶族"</f>
        <v>瑶族</v>
      </c>
      <c r="AO29" s="3" t="str">
        <f>"广西富川"</f>
        <v>广西富川</v>
      </c>
    </row>
    <row r="30" s="1" customFormat="1" ht="25" customHeight="1" spans="1:41">
      <c r="A30" s="3" t="s">
        <v>223</v>
      </c>
      <c r="B30" s="3" t="s">
        <v>224</v>
      </c>
      <c r="C30" s="3" t="s">
        <v>14</v>
      </c>
      <c r="D30" s="3" t="s">
        <v>18</v>
      </c>
      <c r="E30" s="3" t="s">
        <v>28</v>
      </c>
      <c r="G30" s="3" t="s">
        <v>223</v>
      </c>
      <c r="H30" s="3" t="s">
        <v>225</v>
      </c>
      <c r="I30" s="3" t="s">
        <v>14</v>
      </c>
      <c r="J30" s="3" t="s">
        <v>18</v>
      </c>
      <c r="K30" s="3" t="s">
        <v>146</v>
      </c>
      <c r="M30" s="3" t="s">
        <v>223</v>
      </c>
      <c r="N30" s="3" t="s">
        <v>226</v>
      </c>
      <c r="O30" s="3" t="s">
        <v>14</v>
      </c>
      <c r="P30" s="3" t="s">
        <v>123</v>
      </c>
      <c r="Q30" s="3" t="s">
        <v>227</v>
      </c>
      <c r="S30" s="3" t="s">
        <v>223</v>
      </c>
      <c r="T30" s="3" t="s">
        <v>228</v>
      </c>
      <c r="U30" s="3" t="s">
        <v>14</v>
      </c>
      <c r="V30" s="3" t="s">
        <v>18</v>
      </c>
      <c r="W30" s="3" t="s">
        <v>229</v>
      </c>
      <c r="Y30" s="3" t="str">
        <f>"28"</f>
        <v>28</v>
      </c>
      <c r="Z30" s="3" t="str">
        <f>"杨思族"</f>
        <v>杨思族</v>
      </c>
      <c r="AA30" s="3" t="str">
        <f t="shared" si="18"/>
        <v>女        </v>
      </c>
      <c r="AB30" s="3" t="str">
        <f>"侗族"</f>
        <v>侗族</v>
      </c>
      <c r="AC30" s="3" t="str">
        <f>"广西"</f>
        <v>广西</v>
      </c>
      <c r="AK30" s="3" t="str">
        <f>"28"</f>
        <v>28</v>
      </c>
      <c r="AL30" s="3" t="str">
        <f>"李知辉"</f>
        <v>李知辉</v>
      </c>
      <c r="AM30" s="3" t="str">
        <f>"男        "</f>
        <v>男        </v>
      </c>
      <c r="AN30" s="3" t="str">
        <f>"汉族"</f>
        <v>汉族</v>
      </c>
      <c r="AO30" s="3" t="str">
        <f>"广西桂林"</f>
        <v>广西桂林</v>
      </c>
    </row>
    <row r="31" s="1" customFormat="1" ht="25" customHeight="1" spans="1:29">
      <c r="A31" s="3" t="s">
        <v>230</v>
      </c>
      <c r="B31" s="3" t="s">
        <v>231</v>
      </c>
      <c r="C31" s="3" t="s">
        <v>14</v>
      </c>
      <c r="D31" s="3" t="s">
        <v>18</v>
      </c>
      <c r="E31" s="3" t="s">
        <v>232</v>
      </c>
      <c r="G31" s="3" t="s">
        <v>230</v>
      </c>
      <c r="H31" s="3" t="s">
        <v>233</v>
      </c>
      <c r="I31" s="3" t="s">
        <v>14</v>
      </c>
      <c r="J31" s="3" t="s">
        <v>18</v>
      </c>
      <c r="K31" s="3" t="s">
        <v>234</v>
      </c>
      <c r="M31" s="3" t="s">
        <v>230</v>
      </c>
      <c r="N31" s="3" t="s">
        <v>235</v>
      </c>
      <c r="O31" s="3" t="s">
        <v>14</v>
      </c>
      <c r="P31" s="3" t="s">
        <v>123</v>
      </c>
      <c r="Q31" s="3" t="s">
        <v>150</v>
      </c>
      <c r="S31" s="3" t="s">
        <v>230</v>
      </c>
      <c r="T31" s="3" t="s">
        <v>236</v>
      </c>
      <c r="U31" s="3" t="s">
        <v>14</v>
      </c>
      <c r="V31" s="3" t="s">
        <v>18</v>
      </c>
      <c r="W31" s="3" t="s">
        <v>59</v>
      </c>
      <c r="Y31" s="3" t="str">
        <f>"29"</f>
        <v>29</v>
      </c>
      <c r="Z31" s="3" t="str">
        <f>"周艳萍"</f>
        <v>周艳萍</v>
      </c>
      <c r="AA31" s="3" t="str">
        <f t="shared" si="18"/>
        <v>女        </v>
      </c>
      <c r="AB31" s="3" t="str">
        <f>"壮族"</f>
        <v>壮族</v>
      </c>
      <c r="AC31" s="3" t="str">
        <f>"广西桂林市临桂区"</f>
        <v>广西桂林市临桂区</v>
      </c>
    </row>
    <row r="32" s="1" customFormat="1" ht="25" customHeight="1" spans="1:29">
      <c r="A32" s="3" t="s">
        <v>237</v>
      </c>
      <c r="B32" s="3" t="s">
        <v>238</v>
      </c>
      <c r="C32" s="3" t="s">
        <v>14</v>
      </c>
      <c r="D32" s="3" t="s">
        <v>39</v>
      </c>
      <c r="E32" s="3" t="s">
        <v>239</v>
      </c>
      <c r="G32" s="3" t="s">
        <v>237</v>
      </c>
      <c r="H32" s="3" t="s">
        <v>240</v>
      </c>
      <c r="I32" s="3" t="s">
        <v>14</v>
      </c>
      <c r="J32" s="3" t="s">
        <v>18</v>
      </c>
      <c r="K32" s="3" t="s">
        <v>199</v>
      </c>
      <c r="M32" s="3" t="s">
        <v>237</v>
      </c>
      <c r="N32" s="3" t="s">
        <v>241</v>
      </c>
      <c r="O32" s="3" t="s">
        <v>14</v>
      </c>
      <c r="P32" s="3" t="s">
        <v>18</v>
      </c>
      <c r="Q32" s="3" t="s">
        <v>242</v>
      </c>
      <c r="S32" s="3" t="s">
        <v>237</v>
      </c>
      <c r="T32" s="3" t="s">
        <v>243</v>
      </c>
      <c r="U32" s="3" t="s">
        <v>14</v>
      </c>
      <c r="V32" s="3" t="s">
        <v>18</v>
      </c>
      <c r="W32" s="3" t="s">
        <v>28</v>
      </c>
      <c r="Y32" s="3" t="str">
        <f>"30"</f>
        <v>30</v>
      </c>
      <c r="Z32" s="3" t="str">
        <f>"骆月圆"</f>
        <v>骆月圆</v>
      </c>
      <c r="AA32" s="3" t="str">
        <f t="shared" si="18"/>
        <v>女        </v>
      </c>
      <c r="AB32" s="3" t="str">
        <f t="shared" ref="AB32:AB35" si="23">"汉族"</f>
        <v>汉族</v>
      </c>
      <c r="AC32" s="3" t="str">
        <f>"广西临桂"</f>
        <v>广西临桂</v>
      </c>
    </row>
    <row r="33" s="1" customFormat="1" ht="25" customHeight="1" spans="1:29">
      <c r="A33" s="3" t="s">
        <v>244</v>
      </c>
      <c r="B33" s="3" t="s">
        <v>245</v>
      </c>
      <c r="C33" s="3" t="s">
        <v>14</v>
      </c>
      <c r="D33" s="3" t="s">
        <v>18</v>
      </c>
      <c r="E33" s="3" t="s">
        <v>246</v>
      </c>
      <c r="G33" s="3" t="s">
        <v>244</v>
      </c>
      <c r="H33" s="3" t="s">
        <v>247</v>
      </c>
      <c r="I33" s="3" t="s">
        <v>14</v>
      </c>
      <c r="J33" s="3" t="s">
        <v>18</v>
      </c>
      <c r="K33" s="3" t="s">
        <v>163</v>
      </c>
      <c r="M33" s="3" t="s">
        <v>244</v>
      </c>
      <c r="N33" s="3" t="s">
        <v>248</v>
      </c>
      <c r="O33" s="3" t="s">
        <v>14</v>
      </c>
      <c r="P33" s="3" t="s">
        <v>18</v>
      </c>
      <c r="Q33" s="3" t="s">
        <v>28</v>
      </c>
      <c r="S33" s="3" t="s">
        <v>244</v>
      </c>
      <c r="T33" s="3" t="s">
        <v>249</v>
      </c>
      <c r="U33" s="3" t="s">
        <v>31</v>
      </c>
      <c r="V33" s="3" t="s">
        <v>18</v>
      </c>
      <c r="W33" s="3" t="s">
        <v>59</v>
      </c>
      <c r="Y33" s="3" t="str">
        <f>"31"</f>
        <v>31</v>
      </c>
      <c r="Z33" s="3" t="str">
        <f>"吴红刚"</f>
        <v>吴红刚</v>
      </c>
      <c r="AA33" s="3" t="str">
        <f>"男        "</f>
        <v>男        </v>
      </c>
      <c r="AB33" s="3" t="str">
        <f>"侗族"</f>
        <v>侗族</v>
      </c>
      <c r="AC33" s="3" t="str">
        <f>"贵州省榕江县"</f>
        <v>贵州省榕江县</v>
      </c>
    </row>
    <row r="34" s="1" customFormat="1" ht="25" customHeight="1" spans="1:29">
      <c r="A34" s="3" t="s">
        <v>250</v>
      </c>
      <c r="B34" s="3" t="s">
        <v>251</v>
      </c>
      <c r="C34" s="3" t="s">
        <v>31</v>
      </c>
      <c r="D34" s="3" t="s">
        <v>18</v>
      </c>
      <c r="E34" s="3" t="s">
        <v>252</v>
      </c>
      <c r="G34" s="3" t="s">
        <v>250</v>
      </c>
      <c r="H34" s="3" t="s">
        <v>253</v>
      </c>
      <c r="I34" s="3" t="s">
        <v>14</v>
      </c>
      <c r="J34" s="3" t="s">
        <v>18</v>
      </c>
      <c r="K34" s="3" t="s">
        <v>254</v>
      </c>
      <c r="M34" s="3" t="s">
        <v>250</v>
      </c>
      <c r="N34" s="3" t="s">
        <v>255</v>
      </c>
      <c r="O34" s="3" t="s">
        <v>14</v>
      </c>
      <c r="P34" s="3" t="s">
        <v>18</v>
      </c>
      <c r="Q34" s="3" t="s">
        <v>28</v>
      </c>
      <c r="S34" s="3" t="s">
        <v>250</v>
      </c>
      <c r="T34" s="3" t="s">
        <v>256</v>
      </c>
      <c r="U34" s="3" t="s">
        <v>14</v>
      </c>
      <c r="V34" s="3" t="s">
        <v>18</v>
      </c>
      <c r="W34" s="3" t="s">
        <v>63</v>
      </c>
      <c r="Y34" s="3" t="str">
        <f>"32"</f>
        <v>32</v>
      </c>
      <c r="Z34" s="3" t="str">
        <f>"李夏琳"</f>
        <v>李夏琳</v>
      </c>
      <c r="AA34" s="3" t="str">
        <f t="shared" ref="AA34:AA39" si="24">"女        "</f>
        <v>女        </v>
      </c>
      <c r="AB34" s="3" t="str">
        <f t="shared" si="23"/>
        <v>汉族</v>
      </c>
      <c r="AC34" s="3" t="str">
        <f>"广西桂林"</f>
        <v>广西桂林</v>
      </c>
    </row>
    <row r="35" s="1" customFormat="1" ht="25" customHeight="1" spans="1:29">
      <c r="A35" s="3" t="s">
        <v>257</v>
      </c>
      <c r="B35" s="3" t="s">
        <v>258</v>
      </c>
      <c r="C35" s="3" t="s">
        <v>14</v>
      </c>
      <c r="D35" s="3" t="s">
        <v>18</v>
      </c>
      <c r="E35" s="3" t="s">
        <v>28</v>
      </c>
      <c r="G35" s="3" t="s">
        <v>257</v>
      </c>
      <c r="H35" s="3" t="s">
        <v>259</v>
      </c>
      <c r="I35" s="3" t="s">
        <v>14</v>
      </c>
      <c r="J35" s="3" t="s">
        <v>18</v>
      </c>
      <c r="K35" s="3" t="s">
        <v>260</v>
      </c>
      <c r="M35" s="3" t="s">
        <v>257</v>
      </c>
      <c r="N35" s="3" t="s">
        <v>261</v>
      </c>
      <c r="O35" s="3" t="s">
        <v>14</v>
      </c>
      <c r="P35" s="3" t="s">
        <v>123</v>
      </c>
      <c r="Q35" s="3" t="s">
        <v>185</v>
      </c>
      <c r="S35" s="3" t="s">
        <v>257</v>
      </c>
      <c r="T35" s="3" t="s">
        <v>262</v>
      </c>
      <c r="U35" s="3" t="s">
        <v>14</v>
      </c>
      <c r="V35" s="3" t="s">
        <v>18</v>
      </c>
      <c r="W35" s="3" t="s">
        <v>59</v>
      </c>
      <c r="Y35" s="3" t="str">
        <f>"33"</f>
        <v>33</v>
      </c>
      <c r="Z35" s="3" t="str">
        <f>"周建花"</f>
        <v>周建花</v>
      </c>
      <c r="AA35" s="3" t="str">
        <f t="shared" si="24"/>
        <v>女        </v>
      </c>
      <c r="AB35" s="3" t="str">
        <f t="shared" si="23"/>
        <v>汉族</v>
      </c>
      <c r="AC35" s="3" t="str">
        <f>"广西临桂县"</f>
        <v>广西临桂县</v>
      </c>
    </row>
    <row r="36" s="1" customFormat="1" ht="25" customHeight="1" spans="1:29">
      <c r="A36" s="3" t="s">
        <v>263</v>
      </c>
      <c r="B36" s="3" t="s">
        <v>264</v>
      </c>
      <c r="C36" s="3" t="s">
        <v>14</v>
      </c>
      <c r="D36" s="3" t="s">
        <v>18</v>
      </c>
      <c r="E36" s="3" t="s">
        <v>63</v>
      </c>
      <c r="G36" s="3" t="s">
        <v>263</v>
      </c>
      <c r="H36" s="3" t="s">
        <v>265</v>
      </c>
      <c r="I36" s="3" t="s">
        <v>14</v>
      </c>
      <c r="J36" s="3" t="s">
        <v>18</v>
      </c>
      <c r="K36" s="3" t="s">
        <v>35</v>
      </c>
      <c r="M36" s="3" t="s">
        <v>263</v>
      </c>
      <c r="N36" s="3" t="s">
        <v>266</v>
      </c>
      <c r="O36" s="3" t="s">
        <v>14</v>
      </c>
      <c r="P36" s="3" t="s">
        <v>18</v>
      </c>
      <c r="Q36" s="3" t="s">
        <v>28</v>
      </c>
      <c r="S36" s="3" t="s">
        <v>263</v>
      </c>
      <c r="T36" s="3" t="s">
        <v>267</v>
      </c>
      <c r="U36" s="3" t="s">
        <v>14</v>
      </c>
      <c r="V36" s="3" t="s">
        <v>18</v>
      </c>
      <c r="W36" s="3" t="s">
        <v>79</v>
      </c>
      <c r="Y36" s="3" t="str">
        <f>"34"</f>
        <v>34</v>
      </c>
      <c r="Z36" s="3" t="str">
        <f>"李娜"</f>
        <v>李娜</v>
      </c>
      <c r="AA36" s="3" t="str">
        <f t="shared" si="24"/>
        <v>女        </v>
      </c>
      <c r="AB36" s="3" t="str">
        <f>"壮族"</f>
        <v>壮族</v>
      </c>
      <c r="AC36" s="3" t="str">
        <f>"广西百色市田东县"</f>
        <v>广西百色市田东县</v>
      </c>
    </row>
    <row r="37" s="1" customFormat="1" ht="25" customHeight="1" spans="1:29">
      <c r="A37" s="3" t="s">
        <v>268</v>
      </c>
      <c r="B37" s="3" t="s">
        <v>269</v>
      </c>
      <c r="C37" s="3" t="s">
        <v>14</v>
      </c>
      <c r="D37" s="3" t="s">
        <v>18</v>
      </c>
      <c r="E37" s="3" t="s">
        <v>150</v>
      </c>
      <c r="G37" s="3" t="s">
        <v>268</v>
      </c>
      <c r="H37" s="3" t="s">
        <v>270</v>
      </c>
      <c r="I37" s="3" t="s">
        <v>14</v>
      </c>
      <c r="J37" s="3" t="s">
        <v>18</v>
      </c>
      <c r="K37" s="3" t="s">
        <v>59</v>
      </c>
      <c r="M37" s="3" t="s">
        <v>268</v>
      </c>
      <c r="N37" s="3" t="s">
        <v>271</v>
      </c>
      <c r="O37" s="3" t="s">
        <v>14</v>
      </c>
      <c r="P37" s="3" t="s">
        <v>18</v>
      </c>
      <c r="Q37" s="3" t="s">
        <v>91</v>
      </c>
      <c r="S37" s="3" t="s">
        <v>268</v>
      </c>
      <c r="T37" s="3" t="s">
        <v>272</v>
      </c>
      <c r="U37" s="3" t="s">
        <v>31</v>
      </c>
      <c r="V37" s="3" t="s">
        <v>18</v>
      </c>
      <c r="W37" s="3" t="s">
        <v>28</v>
      </c>
      <c r="Y37" s="3" t="str">
        <f>"35"</f>
        <v>35</v>
      </c>
      <c r="Z37" s="3" t="str">
        <f>"吕泽萍"</f>
        <v>吕泽萍</v>
      </c>
      <c r="AA37" s="3" t="str">
        <f t="shared" si="24"/>
        <v>女        </v>
      </c>
      <c r="AB37" s="3" t="str">
        <f t="shared" ref="AB37:AB43" si="25">"汉族"</f>
        <v>汉族</v>
      </c>
      <c r="AC37" s="3" t="str">
        <f>"广西"</f>
        <v>广西</v>
      </c>
    </row>
    <row r="38" s="1" customFormat="1" ht="25" customHeight="1" spans="1:29">
      <c r="A38" s="3" t="s">
        <v>273</v>
      </c>
      <c r="B38" s="3" t="s">
        <v>274</v>
      </c>
      <c r="C38" s="3" t="s">
        <v>14</v>
      </c>
      <c r="D38" s="3" t="s">
        <v>18</v>
      </c>
      <c r="E38" s="3" t="s">
        <v>146</v>
      </c>
      <c r="G38" s="3" t="s">
        <v>273</v>
      </c>
      <c r="H38" s="3" t="s">
        <v>275</v>
      </c>
      <c r="I38" s="3" t="s">
        <v>14</v>
      </c>
      <c r="J38" s="3" t="s">
        <v>39</v>
      </c>
      <c r="K38" s="3" t="s">
        <v>276</v>
      </c>
      <c r="M38" s="3" t="s">
        <v>273</v>
      </c>
      <c r="N38" s="3" t="s">
        <v>277</v>
      </c>
      <c r="O38" s="3" t="s">
        <v>14</v>
      </c>
      <c r="P38" s="3" t="s">
        <v>18</v>
      </c>
      <c r="Q38" s="3" t="s">
        <v>278</v>
      </c>
      <c r="S38" s="3" t="s">
        <v>273</v>
      </c>
      <c r="T38" s="3" t="s">
        <v>279</v>
      </c>
      <c r="U38" s="3" t="s">
        <v>31</v>
      </c>
      <c r="V38" s="3" t="s">
        <v>18</v>
      </c>
      <c r="W38" s="3" t="s">
        <v>28</v>
      </c>
      <c r="Y38" s="3" t="str">
        <f>"36"</f>
        <v>36</v>
      </c>
      <c r="Z38" s="3" t="str">
        <f>"赵芳红"</f>
        <v>赵芳红</v>
      </c>
      <c r="AA38" s="3" t="str">
        <f t="shared" si="24"/>
        <v>女        </v>
      </c>
      <c r="AB38" s="3" t="str">
        <f>"瑶族"</f>
        <v>瑶族</v>
      </c>
      <c r="AC38" s="3" t="str">
        <f>"广西桂林市临桂县"</f>
        <v>广西桂林市临桂县</v>
      </c>
    </row>
    <row r="39" s="1" customFormat="1" ht="25" customHeight="1" spans="1:29">
      <c r="A39" s="3" t="s">
        <v>280</v>
      </c>
      <c r="B39" s="3" t="s">
        <v>281</v>
      </c>
      <c r="C39" s="3" t="s">
        <v>14</v>
      </c>
      <c r="D39" s="3" t="s">
        <v>18</v>
      </c>
      <c r="E39" s="3" t="s">
        <v>260</v>
      </c>
      <c r="G39" s="3" t="s">
        <v>280</v>
      </c>
      <c r="H39" s="3" t="s">
        <v>282</v>
      </c>
      <c r="I39" s="3" t="s">
        <v>14</v>
      </c>
      <c r="J39" s="3" t="s">
        <v>18</v>
      </c>
      <c r="K39" s="3" t="s">
        <v>28</v>
      </c>
      <c r="M39" s="3" t="s">
        <v>280</v>
      </c>
      <c r="N39" s="3" t="s">
        <v>283</v>
      </c>
      <c r="O39" s="3" t="s">
        <v>14</v>
      </c>
      <c r="P39" s="3" t="s">
        <v>123</v>
      </c>
      <c r="Q39" s="3" t="s">
        <v>284</v>
      </c>
      <c r="S39" s="3" t="s">
        <v>280</v>
      </c>
      <c r="T39" s="3" t="s">
        <v>285</v>
      </c>
      <c r="U39" s="3" t="s">
        <v>14</v>
      </c>
      <c r="V39" s="3" t="s">
        <v>286</v>
      </c>
      <c r="W39" s="3" t="s">
        <v>287</v>
      </c>
      <c r="Y39" s="3" t="str">
        <f>"37"</f>
        <v>37</v>
      </c>
      <c r="Z39" s="3" t="str">
        <f>"陈娅苑"</f>
        <v>陈娅苑</v>
      </c>
      <c r="AA39" s="3" t="str">
        <f t="shared" si="24"/>
        <v>女        </v>
      </c>
      <c r="AB39" s="3" t="str">
        <f>"壮族"</f>
        <v>壮族</v>
      </c>
      <c r="AC39" s="3" t="str">
        <f t="shared" ref="AC39:AC42" si="26">"广西临桂"</f>
        <v>广西临桂</v>
      </c>
    </row>
    <row r="40" s="1" customFormat="1" ht="25" customHeight="1" spans="1:29">
      <c r="A40" s="3" t="s">
        <v>288</v>
      </c>
      <c r="B40" s="3" t="s">
        <v>289</v>
      </c>
      <c r="C40" s="3" t="s">
        <v>14</v>
      </c>
      <c r="D40" s="3" t="s">
        <v>18</v>
      </c>
      <c r="E40" s="3" t="s">
        <v>290</v>
      </c>
      <c r="G40" s="3" t="s">
        <v>288</v>
      </c>
      <c r="H40" s="3" t="s">
        <v>291</v>
      </c>
      <c r="I40" s="3" t="s">
        <v>14</v>
      </c>
      <c r="J40" s="3" t="s">
        <v>18</v>
      </c>
      <c r="K40" s="3" t="s">
        <v>120</v>
      </c>
      <c r="M40" s="3" t="s">
        <v>288</v>
      </c>
      <c r="N40" s="3" t="s">
        <v>292</v>
      </c>
      <c r="O40" s="3" t="s">
        <v>14</v>
      </c>
      <c r="P40" s="3" t="s">
        <v>18</v>
      </c>
      <c r="Q40" s="3" t="s">
        <v>239</v>
      </c>
      <c r="S40" s="3" t="s">
        <v>288</v>
      </c>
      <c r="T40" s="3" t="s">
        <v>293</v>
      </c>
      <c r="U40" s="3" t="s">
        <v>14</v>
      </c>
      <c r="V40" s="3" t="s">
        <v>18</v>
      </c>
      <c r="W40" s="3" t="s">
        <v>59</v>
      </c>
      <c r="Y40" s="3" t="str">
        <f>"38"</f>
        <v>38</v>
      </c>
      <c r="Z40" s="3" t="str">
        <f>"李青胜"</f>
        <v>李青胜</v>
      </c>
      <c r="AA40" s="3" t="str">
        <f>"男        "</f>
        <v>男        </v>
      </c>
      <c r="AB40" s="3" t="str">
        <f t="shared" si="25"/>
        <v>汉族</v>
      </c>
      <c r="AC40" s="3" t="str">
        <f t="shared" si="26"/>
        <v>广西临桂</v>
      </c>
    </row>
    <row r="41" s="1" customFormat="1" ht="25" customHeight="1" spans="1:29">
      <c r="A41" s="3" t="s">
        <v>294</v>
      </c>
      <c r="B41" s="3" t="s">
        <v>295</v>
      </c>
      <c r="C41" s="3" t="s">
        <v>14</v>
      </c>
      <c r="D41" s="3" t="s">
        <v>18</v>
      </c>
      <c r="E41" s="3" t="s">
        <v>296</v>
      </c>
      <c r="G41" s="3" t="s">
        <v>294</v>
      </c>
      <c r="H41" s="3" t="s">
        <v>297</v>
      </c>
      <c r="I41" s="3" t="s">
        <v>14</v>
      </c>
      <c r="J41" s="3" t="s">
        <v>18</v>
      </c>
      <c r="K41" s="3" t="s">
        <v>23</v>
      </c>
      <c r="M41" s="3" t="s">
        <v>294</v>
      </c>
      <c r="N41" s="3" t="s">
        <v>298</v>
      </c>
      <c r="O41" s="3" t="s">
        <v>14</v>
      </c>
      <c r="P41" s="3" t="s">
        <v>123</v>
      </c>
      <c r="Q41" s="3" t="s">
        <v>28</v>
      </c>
      <c r="S41" s="3" t="s">
        <v>294</v>
      </c>
      <c r="T41" s="3" t="s">
        <v>299</v>
      </c>
      <c r="U41" s="3" t="s">
        <v>14</v>
      </c>
      <c r="V41" s="3" t="s">
        <v>18</v>
      </c>
      <c r="W41" s="3" t="s">
        <v>72</v>
      </c>
      <c r="Y41" s="3" t="str">
        <f>"39"</f>
        <v>39</v>
      </c>
      <c r="Z41" s="3" t="str">
        <f>"岑燕聪"</f>
        <v>岑燕聪</v>
      </c>
      <c r="AA41" s="3" t="str">
        <f t="shared" ref="AA41:AA45" si="27">"女        "</f>
        <v>女        </v>
      </c>
      <c r="AB41" s="3" t="str">
        <f t="shared" si="25"/>
        <v>汉族</v>
      </c>
      <c r="AC41" s="3" t="str">
        <f>"广西"</f>
        <v>广西</v>
      </c>
    </row>
    <row r="42" s="1" customFormat="1" ht="25" customHeight="1" spans="1:29">
      <c r="A42" s="3" t="s">
        <v>300</v>
      </c>
      <c r="B42" s="3" t="s">
        <v>301</v>
      </c>
      <c r="C42" s="3" t="s">
        <v>14</v>
      </c>
      <c r="D42" s="3" t="s">
        <v>123</v>
      </c>
      <c r="E42" s="3" t="s">
        <v>302</v>
      </c>
      <c r="F42" s="1" t="s">
        <v>303</v>
      </c>
      <c r="G42" s="3" t="s">
        <v>300</v>
      </c>
      <c r="H42" s="3" t="s">
        <v>304</v>
      </c>
      <c r="I42" s="3" t="s">
        <v>31</v>
      </c>
      <c r="J42" s="3" t="s">
        <v>18</v>
      </c>
      <c r="K42" s="3" t="s">
        <v>42</v>
      </c>
      <c r="M42" s="3" t="s">
        <v>300</v>
      </c>
      <c r="N42" s="3" t="s">
        <v>305</v>
      </c>
      <c r="O42" s="3" t="s">
        <v>14</v>
      </c>
      <c r="P42" s="3" t="s">
        <v>18</v>
      </c>
      <c r="Q42" s="3" t="s">
        <v>202</v>
      </c>
      <c r="S42" s="3" t="s">
        <v>300</v>
      </c>
      <c r="T42" s="3" t="s">
        <v>306</v>
      </c>
      <c r="U42" s="3" t="s">
        <v>14</v>
      </c>
      <c r="V42" s="3" t="s">
        <v>18</v>
      </c>
      <c r="W42" s="3" t="s">
        <v>199</v>
      </c>
      <c r="Y42" s="3" t="str">
        <f>"40"</f>
        <v>40</v>
      </c>
      <c r="Z42" s="3" t="str">
        <f>"唐运坤"</f>
        <v>唐运坤</v>
      </c>
      <c r="AA42" s="3" t="str">
        <f>"男        "</f>
        <v>男        </v>
      </c>
      <c r="AB42" s="3" t="str">
        <f t="shared" si="25"/>
        <v>汉族</v>
      </c>
      <c r="AC42" s="3" t="str">
        <f t="shared" si="26"/>
        <v>广西临桂</v>
      </c>
    </row>
    <row r="43" s="1" customFormat="1" ht="25" customHeight="1" spans="1:29">
      <c r="A43" s="3" t="s">
        <v>307</v>
      </c>
      <c r="B43" s="3" t="s">
        <v>308</v>
      </c>
      <c r="C43" s="3" t="s">
        <v>14</v>
      </c>
      <c r="D43" s="3" t="s">
        <v>18</v>
      </c>
      <c r="E43" s="3" t="s">
        <v>53</v>
      </c>
      <c r="G43" s="3" t="s">
        <v>307</v>
      </c>
      <c r="H43" s="3" t="s">
        <v>309</v>
      </c>
      <c r="I43" s="3" t="s">
        <v>14</v>
      </c>
      <c r="J43" s="3" t="s">
        <v>18</v>
      </c>
      <c r="K43" s="3" t="s">
        <v>28</v>
      </c>
      <c r="M43" s="3" t="s">
        <v>307</v>
      </c>
      <c r="N43" s="3" t="s">
        <v>310</v>
      </c>
      <c r="O43" s="3" t="s">
        <v>14</v>
      </c>
      <c r="P43" s="3" t="s">
        <v>18</v>
      </c>
      <c r="Q43" s="3" t="s">
        <v>28</v>
      </c>
      <c r="S43" s="3" t="s">
        <v>307</v>
      </c>
      <c r="T43" s="3" t="s">
        <v>311</v>
      </c>
      <c r="U43" s="3" t="s">
        <v>14</v>
      </c>
      <c r="V43" s="3" t="s">
        <v>18</v>
      </c>
      <c r="W43" s="3" t="s">
        <v>312</v>
      </c>
      <c r="Y43" s="3" t="str">
        <f>"41"</f>
        <v>41</v>
      </c>
      <c r="Z43" s="3" t="str">
        <f>"赵姜婷"</f>
        <v>赵姜婷</v>
      </c>
      <c r="AA43" s="3" t="str">
        <f t="shared" si="27"/>
        <v>女        </v>
      </c>
      <c r="AB43" s="3" t="str">
        <f t="shared" si="25"/>
        <v>汉族</v>
      </c>
      <c r="AC43" s="3" t="str">
        <f>"广西省阳朔县"</f>
        <v>广西省阳朔县</v>
      </c>
    </row>
    <row r="44" s="1" customFormat="1" ht="25" customHeight="1" spans="1:29">
      <c r="A44" s="3" t="s">
        <v>313</v>
      </c>
      <c r="B44" s="3" t="s">
        <v>314</v>
      </c>
      <c r="C44" s="3" t="s">
        <v>14</v>
      </c>
      <c r="D44" s="3" t="s">
        <v>18</v>
      </c>
      <c r="E44" s="3" t="s">
        <v>191</v>
      </c>
      <c r="G44" s="3" t="s">
        <v>313</v>
      </c>
      <c r="H44" s="3" t="s">
        <v>315</v>
      </c>
      <c r="I44" s="3" t="s">
        <v>14</v>
      </c>
      <c r="J44" s="3" t="s">
        <v>18</v>
      </c>
      <c r="K44" s="3" t="s">
        <v>316</v>
      </c>
      <c r="M44" s="3" t="s">
        <v>313</v>
      </c>
      <c r="N44" s="3" t="s">
        <v>317</v>
      </c>
      <c r="O44" s="3" t="s">
        <v>14</v>
      </c>
      <c r="P44" s="3" t="s">
        <v>18</v>
      </c>
      <c r="Q44" s="3" t="s">
        <v>28</v>
      </c>
      <c r="S44" s="3" t="s">
        <v>313</v>
      </c>
      <c r="T44" s="3" t="s">
        <v>318</v>
      </c>
      <c r="U44" s="3" t="s">
        <v>14</v>
      </c>
      <c r="V44" s="3" t="s">
        <v>123</v>
      </c>
      <c r="W44" s="3" t="s">
        <v>206</v>
      </c>
      <c r="Y44" s="3" t="str">
        <f>"42"</f>
        <v>42</v>
      </c>
      <c r="Z44" s="3" t="str">
        <f>"张娇玲"</f>
        <v>张娇玲</v>
      </c>
      <c r="AA44" s="3" t="str">
        <f t="shared" si="27"/>
        <v>女        </v>
      </c>
      <c r="AB44" s="3" t="str">
        <f>"壮族"</f>
        <v>壮族</v>
      </c>
      <c r="AC44" s="3" t="str">
        <f>"广西来宾"</f>
        <v>广西来宾</v>
      </c>
    </row>
    <row r="45" s="1" customFormat="1" ht="25" customHeight="1" spans="1:29">
      <c r="A45" s="3" t="s">
        <v>319</v>
      </c>
      <c r="B45" s="3" t="s">
        <v>320</v>
      </c>
      <c r="C45" s="3" t="s">
        <v>14</v>
      </c>
      <c r="D45" s="3" t="s">
        <v>18</v>
      </c>
      <c r="E45" s="3" t="s">
        <v>59</v>
      </c>
      <c r="G45" s="3" t="s">
        <v>319</v>
      </c>
      <c r="H45" s="3" t="s">
        <v>321</v>
      </c>
      <c r="I45" s="3" t="s">
        <v>14</v>
      </c>
      <c r="J45" s="3" t="s">
        <v>123</v>
      </c>
      <c r="K45" s="3" t="s">
        <v>302</v>
      </c>
      <c r="M45" s="3" t="s">
        <v>319</v>
      </c>
      <c r="N45" s="3" t="s">
        <v>322</v>
      </c>
      <c r="O45" s="3" t="s">
        <v>14</v>
      </c>
      <c r="P45" s="3" t="s">
        <v>18</v>
      </c>
      <c r="Q45" s="3" t="s">
        <v>323</v>
      </c>
      <c r="S45" s="3" t="s">
        <v>319</v>
      </c>
      <c r="T45" s="3" t="s">
        <v>324</v>
      </c>
      <c r="U45" s="3" t="s">
        <v>14</v>
      </c>
      <c r="V45" s="3" t="s">
        <v>325</v>
      </c>
      <c r="W45" s="3" t="s">
        <v>326</v>
      </c>
      <c r="Y45" s="3" t="str">
        <f>"43"</f>
        <v>43</v>
      </c>
      <c r="Z45" s="3" t="str">
        <f>"杨婷婷"</f>
        <v>杨婷婷</v>
      </c>
      <c r="AA45" s="3" t="str">
        <f t="shared" si="27"/>
        <v>女        </v>
      </c>
      <c r="AB45" s="3" t="str">
        <f t="shared" ref="AB45:AB50" si="28">"汉族"</f>
        <v>汉族</v>
      </c>
      <c r="AC45" s="3" t="str">
        <f>"广西桂林"</f>
        <v>广西桂林</v>
      </c>
    </row>
    <row r="46" s="1" customFormat="1" ht="25" customHeight="1" spans="1:29">
      <c r="A46" s="3" t="s">
        <v>327</v>
      </c>
      <c r="B46" s="3" t="s">
        <v>328</v>
      </c>
      <c r="C46" s="3" t="s">
        <v>14</v>
      </c>
      <c r="D46" s="3" t="s">
        <v>18</v>
      </c>
      <c r="E46" s="3" t="s">
        <v>329</v>
      </c>
      <c r="G46" s="3" t="s">
        <v>327</v>
      </c>
      <c r="H46" s="3" t="s">
        <v>330</v>
      </c>
      <c r="I46" s="3" t="s">
        <v>14</v>
      </c>
      <c r="J46" s="3" t="s">
        <v>18</v>
      </c>
      <c r="K46" s="3" t="s">
        <v>129</v>
      </c>
      <c r="M46" s="3" t="s">
        <v>327</v>
      </c>
      <c r="N46" s="3" t="s">
        <v>331</v>
      </c>
      <c r="O46" s="3" t="s">
        <v>14</v>
      </c>
      <c r="P46" s="3" t="s">
        <v>18</v>
      </c>
      <c r="Q46" s="3" t="s">
        <v>150</v>
      </c>
      <c r="S46" s="3" t="s">
        <v>327</v>
      </c>
      <c r="T46" s="3" t="s">
        <v>332</v>
      </c>
      <c r="U46" s="3" t="s">
        <v>14</v>
      </c>
      <c r="V46" s="3" t="s">
        <v>18</v>
      </c>
      <c r="W46" s="3" t="s">
        <v>79</v>
      </c>
      <c r="Y46" s="3" t="str">
        <f>"44"</f>
        <v>44</v>
      </c>
      <c r="Z46" s="3" t="str">
        <f>"黄侣政"</f>
        <v>黄侣政</v>
      </c>
      <c r="AA46" s="3" t="str">
        <f t="shared" ref="AA46:AA50" si="29">"男        "</f>
        <v>男        </v>
      </c>
      <c r="AB46" s="3" t="str">
        <f>"壮族"</f>
        <v>壮族</v>
      </c>
      <c r="AC46" s="3" t="str">
        <f>"黄侣政"</f>
        <v>黄侣政</v>
      </c>
    </row>
    <row r="47" s="1" customFormat="1" ht="25" customHeight="1" spans="1:29">
      <c r="A47" s="3" t="s">
        <v>333</v>
      </c>
      <c r="B47" s="3" t="s">
        <v>334</v>
      </c>
      <c r="C47" s="3" t="s">
        <v>14</v>
      </c>
      <c r="D47" s="3" t="s">
        <v>15</v>
      </c>
      <c r="E47" s="3" t="s">
        <v>335</v>
      </c>
      <c r="G47" s="3" t="s">
        <v>333</v>
      </c>
      <c r="H47" s="3" t="s">
        <v>336</v>
      </c>
      <c r="I47" s="3" t="s">
        <v>31</v>
      </c>
      <c r="J47" s="3" t="s">
        <v>18</v>
      </c>
      <c r="K47" s="3" t="s">
        <v>337</v>
      </c>
      <c r="M47" s="3" t="s">
        <v>333</v>
      </c>
      <c r="N47" s="3" t="s">
        <v>338</v>
      </c>
      <c r="O47" s="3" t="s">
        <v>14</v>
      </c>
      <c r="P47" s="3" t="s">
        <v>18</v>
      </c>
      <c r="Q47" s="3" t="s">
        <v>191</v>
      </c>
      <c r="S47" s="3" t="s">
        <v>333</v>
      </c>
      <c r="T47" s="3" t="s">
        <v>339</v>
      </c>
      <c r="U47" s="3" t="s">
        <v>14</v>
      </c>
      <c r="V47" s="3" t="s">
        <v>18</v>
      </c>
      <c r="W47" s="3" t="s">
        <v>340</v>
      </c>
      <c r="Y47" s="3" t="str">
        <f>"45"</f>
        <v>45</v>
      </c>
      <c r="Z47" s="3" t="str">
        <f>"容天艳"</f>
        <v>容天艳</v>
      </c>
      <c r="AA47" s="3" t="str">
        <f t="shared" ref="AA47:AA64" si="30">"女        "</f>
        <v>女        </v>
      </c>
      <c r="AB47" s="3" t="str">
        <f t="shared" si="28"/>
        <v>汉族</v>
      </c>
      <c r="AC47" s="3" t="str">
        <f>"广西阳朔"</f>
        <v>广西阳朔</v>
      </c>
    </row>
    <row r="48" s="1" customFormat="1" ht="25" customHeight="1" spans="1:29">
      <c r="A48" s="3" t="s">
        <v>341</v>
      </c>
      <c r="B48" s="3" t="s">
        <v>342</v>
      </c>
      <c r="C48" s="3" t="s">
        <v>14</v>
      </c>
      <c r="D48" s="3" t="s">
        <v>39</v>
      </c>
      <c r="E48" s="3" t="s">
        <v>74</v>
      </c>
      <c r="G48" s="3" t="s">
        <v>341</v>
      </c>
      <c r="H48" s="3" t="s">
        <v>343</v>
      </c>
      <c r="I48" s="3" t="s">
        <v>14</v>
      </c>
      <c r="J48" s="3" t="s">
        <v>18</v>
      </c>
      <c r="K48" s="3" t="s">
        <v>63</v>
      </c>
      <c r="M48" s="3" t="s">
        <v>341</v>
      </c>
      <c r="N48" s="3" t="s">
        <v>344</v>
      </c>
      <c r="O48" s="3" t="s">
        <v>31</v>
      </c>
      <c r="P48" s="3" t="s">
        <v>18</v>
      </c>
      <c r="Q48" s="3" t="s">
        <v>79</v>
      </c>
      <c r="S48" s="3" t="s">
        <v>341</v>
      </c>
      <c r="T48" s="3" t="s">
        <v>345</v>
      </c>
      <c r="U48" s="3" t="s">
        <v>14</v>
      </c>
      <c r="V48" s="3" t="s">
        <v>50</v>
      </c>
      <c r="W48" s="3" t="s">
        <v>346</v>
      </c>
      <c r="Y48" s="3" t="str">
        <f>"46"</f>
        <v>46</v>
      </c>
      <c r="Z48" s="3" t="str">
        <f>"李远忠"</f>
        <v>李远忠</v>
      </c>
      <c r="AA48" s="3" t="str">
        <f t="shared" si="29"/>
        <v>男        </v>
      </c>
      <c r="AB48" s="3" t="str">
        <f t="shared" si="28"/>
        <v>汉族</v>
      </c>
      <c r="AC48" s="3" t="str">
        <f>"广西桂林市临桂区中庸"</f>
        <v>广西桂林市临桂区中庸</v>
      </c>
    </row>
    <row r="49" s="1" customFormat="1" ht="25" customHeight="1" spans="1:29">
      <c r="A49" s="3" t="s">
        <v>347</v>
      </c>
      <c r="B49" s="3" t="s">
        <v>348</v>
      </c>
      <c r="C49" s="3" t="s">
        <v>14</v>
      </c>
      <c r="D49" s="3" t="s">
        <v>18</v>
      </c>
      <c r="E49" s="3" t="s">
        <v>150</v>
      </c>
      <c r="G49" s="3" t="s">
        <v>347</v>
      </c>
      <c r="H49" s="3" t="s">
        <v>349</v>
      </c>
      <c r="I49" s="3" t="s">
        <v>14</v>
      </c>
      <c r="J49" s="3" t="s">
        <v>18</v>
      </c>
      <c r="K49" s="3" t="s">
        <v>350</v>
      </c>
      <c r="M49" s="3" t="s">
        <v>347</v>
      </c>
      <c r="N49" s="3" t="s">
        <v>351</v>
      </c>
      <c r="O49" s="3" t="s">
        <v>14</v>
      </c>
      <c r="P49" s="3" t="s">
        <v>18</v>
      </c>
      <c r="Q49" s="3" t="s">
        <v>59</v>
      </c>
      <c r="S49" s="3" t="s">
        <v>347</v>
      </c>
      <c r="T49" s="3" t="s">
        <v>352</v>
      </c>
      <c r="U49" s="3" t="s">
        <v>14</v>
      </c>
      <c r="V49" s="3" t="s">
        <v>18</v>
      </c>
      <c r="W49" s="3" t="s">
        <v>53</v>
      </c>
      <c r="Y49" s="3" t="str">
        <f>"47"</f>
        <v>47</v>
      </c>
      <c r="Z49" s="3" t="str">
        <f>"曹蓉"</f>
        <v>曹蓉</v>
      </c>
      <c r="AA49" s="3" t="str">
        <f t="shared" si="30"/>
        <v>女        </v>
      </c>
      <c r="AB49" s="3" t="str">
        <f t="shared" si="28"/>
        <v>汉族</v>
      </c>
      <c r="AC49" s="3" t="str">
        <f>"四川巴中"</f>
        <v>四川巴中</v>
      </c>
    </row>
    <row r="50" s="1" customFormat="1" ht="25" customHeight="1" spans="1:29">
      <c r="A50" s="3" t="s">
        <v>353</v>
      </c>
      <c r="B50" s="3" t="s">
        <v>354</v>
      </c>
      <c r="C50" s="3" t="s">
        <v>14</v>
      </c>
      <c r="D50" s="3" t="s">
        <v>18</v>
      </c>
      <c r="E50" s="3" t="s">
        <v>28</v>
      </c>
      <c r="G50" s="3" t="s">
        <v>353</v>
      </c>
      <c r="H50" s="3" t="s">
        <v>355</v>
      </c>
      <c r="I50" s="3" t="s">
        <v>14</v>
      </c>
      <c r="J50" s="3" t="s">
        <v>18</v>
      </c>
      <c r="K50" s="3" t="s">
        <v>28</v>
      </c>
      <c r="M50" s="3" t="s">
        <v>353</v>
      </c>
      <c r="N50" s="3" t="s">
        <v>356</v>
      </c>
      <c r="O50" s="3" t="s">
        <v>14</v>
      </c>
      <c r="P50" s="3" t="s">
        <v>18</v>
      </c>
      <c r="Q50" s="3" t="s">
        <v>28</v>
      </c>
      <c r="S50" s="3" t="s">
        <v>353</v>
      </c>
      <c r="T50" s="3" t="s">
        <v>357</v>
      </c>
      <c r="U50" s="3" t="s">
        <v>14</v>
      </c>
      <c r="V50" s="3" t="s">
        <v>18</v>
      </c>
      <c r="W50" s="3" t="s">
        <v>284</v>
      </c>
      <c r="Y50" s="3" t="str">
        <f>"48"</f>
        <v>48</v>
      </c>
      <c r="Z50" s="3" t="str">
        <f>"阳辰斌"</f>
        <v>阳辰斌</v>
      </c>
      <c r="AA50" s="3" t="str">
        <f t="shared" si="29"/>
        <v>男        </v>
      </c>
      <c r="AB50" s="3" t="str">
        <f t="shared" si="28"/>
        <v>汉族</v>
      </c>
      <c r="AC50" s="3" t="str">
        <f>"广西桂林临桂"</f>
        <v>广西桂林临桂</v>
      </c>
    </row>
    <row r="51" s="1" customFormat="1" ht="25" customHeight="1" spans="1:29">
      <c r="A51" s="3" t="s">
        <v>358</v>
      </c>
      <c r="B51" s="3" t="s">
        <v>359</v>
      </c>
      <c r="C51" s="3" t="s">
        <v>14</v>
      </c>
      <c r="D51" s="3" t="s">
        <v>18</v>
      </c>
      <c r="E51" s="3" t="s">
        <v>79</v>
      </c>
      <c r="G51" s="3" t="s">
        <v>358</v>
      </c>
      <c r="H51" s="3" t="s">
        <v>360</v>
      </c>
      <c r="I51" s="3" t="s">
        <v>31</v>
      </c>
      <c r="J51" s="3" t="s">
        <v>50</v>
      </c>
      <c r="K51" s="3" t="s">
        <v>361</v>
      </c>
      <c r="M51" s="3" t="s">
        <v>358</v>
      </c>
      <c r="N51" s="3" t="s">
        <v>362</v>
      </c>
      <c r="O51" s="3" t="s">
        <v>14</v>
      </c>
      <c r="P51" s="3" t="s">
        <v>18</v>
      </c>
      <c r="Q51" s="3" t="s">
        <v>290</v>
      </c>
      <c r="S51" s="3" t="s">
        <v>358</v>
      </c>
      <c r="T51" s="3" t="s">
        <v>363</v>
      </c>
      <c r="U51" s="3" t="s">
        <v>31</v>
      </c>
      <c r="V51" s="3" t="s">
        <v>18</v>
      </c>
      <c r="W51" s="3" t="s">
        <v>364</v>
      </c>
      <c r="Y51" s="3" t="str">
        <f>"49"</f>
        <v>49</v>
      </c>
      <c r="Z51" s="3" t="str">
        <f>"于琼凤"</f>
        <v>于琼凤</v>
      </c>
      <c r="AA51" s="3" t="str">
        <f t="shared" si="30"/>
        <v>女        </v>
      </c>
      <c r="AB51" s="3" t="str">
        <f>"瑶族"</f>
        <v>瑶族</v>
      </c>
      <c r="AC51" s="3" t="str">
        <f>"广西永福"</f>
        <v>广西永福</v>
      </c>
    </row>
    <row r="52" s="1" customFormat="1" ht="25" customHeight="1" spans="1:29">
      <c r="A52" s="3" t="s">
        <v>365</v>
      </c>
      <c r="B52" s="3" t="s">
        <v>366</v>
      </c>
      <c r="C52" s="3" t="s">
        <v>14</v>
      </c>
      <c r="D52" s="3" t="s">
        <v>18</v>
      </c>
      <c r="E52" s="3" t="s">
        <v>367</v>
      </c>
      <c r="G52" s="3" t="s">
        <v>365</v>
      </c>
      <c r="H52" s="3" t="s">
        <v>368</v>
      </c>
      <c r="I52" s="3" t="s">
        <v>14</v>
      </c>
      <c r="J52" s="3" t="s">
        <v>18</v>
      </c>
      <c r="K52" s="3" t="s">
        <v>202</v>
      </c>
      <c r="M52" s="3" t="s">
        <v>365</v>
      </c>
      <c r="N52" s="3" t="s">
        <v>369</v>
      </c>
      <c r="O52" s="3" t="s">
        <v>14</v>
      </c>
      <c r="P52" s="3" t="s">
        <v>18</v>
      </c>
      <c r="Q52" s="3" t="s">
        <v>199</v>
      </c>
      <c r="S52" s="3" t="s">
        <v>365</v>
      </c>
      <c r="T52" s="3" t="s">
        <v>370</v>
      </c>
      <c r="U52" s="3" t="s">
        <v>14</v>
      </c>
      <c r="V52" s="3" t="s">
        <v>39</v>
      </c>
      <c r="W52" s="3" t="s">
        <v>79</v>
      </c>
      <c r="Y52" s="3" t="str">
        <f>"50"</f>
        <v>50</v>
      </c>
      <c r="Z52" s="3" t="str">
        <f>"刘梦雪"</f>
        <v>刘梦雪</v>
      </c>
      <c r="AA52" s="3" t="str">
        <f t="shared" si="30"/>
        <v>女        </v>
      </c>
      <c r="AB52" s="3" t="str">
        <f t="shared" ref="AB52:AB63" si="31">"汉族"</f>
        <v>汉族</v>
      </c>
      <c r="AC52" s="3" t="str">
        <f>"广西临桂"</f>
        <v>广西临桂</v>
      </c>
    </row>
    <row r="53" s="1" customFormat="1" ht="25" customHeight="1" spans="1:29">
      <c r="A53" s="3" t="s">
        <v>371</v>
      </c>
      <c r="B53" s="3" t="s">
        <v>372</v>
      </c>
      <c r="C53" s="3" t="s">
        <v>14</v>
      </c>
      <c r="D53" s="3" t="s">
        <v>39</v>
      </c>
      <c r="E53" s="3" t="s">
        <v>28</v>
      </c>
      <c r="G53" s="3" t="s">
        <v>371</v>
      </c>
      <c r="H53" s="3" t="s">
        <v>373</v>
      </c>
      <c r="I53" s="3" t="s">
        <v>14</v>
      </c>
      <c r="J53" s="3" t="s">
        <v>18</v>
      </c>
      <c r="K53" s="3" t="s">
        <v>28</v>
      </c>
      <c r="M53" s="3" t="s">
        <v>371</v>
      </c>
      <c r="N53" s="3" t="s">
        <v>374</v>
      </c>
      <c r="O53" s="3" t="s">
        <v>14</v>
      </c>
      <c r="P53" s="3" t="s">
        <v>18</v>
      </c>
      <c r="Q53" s="3" t="s">
        <v>375</v>
      </c>
      <c r="S53" s="3" t="s">
        <v>371</v>
      </c>
      <c r="T53" s="3" t="s">
        <v>376</v>
      </c>
      <c r="U53" s="3" t="s">
        <v>14</v>
      </c>
      <c r="V53" s="3" t="s">
        <v>18</v>
      </c>
      <c r="W53" s="3" t="s">
        <v>72</v>
      </c>
      <c r="Y53" s="3" t="str">
        <f>"51"</f>
        <v>51</v>
      </c>
      <c r="Z53" s="3" t="str">
        <f>"李林芹"</f>
        <v>李林芹</v>
      </c>
      <c r="AA53" s="3" t="str">
        <f t="shared" si="30"/>
        <v>女        </v>
      </c>
      <c r="AB53" s="3" t="str">
        <f t="shared" si="31"/>
        <v>汉族</v>
      </c>
      <c r="AC53" s="3" t="str">
        <f>"广西临桂"</f>
        <v>广西临桂</v>
      </c>
    </row>
    <row r="54" s="1" customFormat="1" ht="25" customHeight="1" spans="1:29">
      <c r="A54" s="3" t="s">
        <v>377</v>
      </c>
      <c r="B54" s="3" t="s">
        <v>378</v>
      </c>
      <c r="C54" s="3" t="s">
        <v>14</v>
      </c>
      <c r="D54" s="3" t="s">
        <v>18</v>
      </c>
      <c r="E54" s="3" t="s">
        <v>379</v>
      </c>
      <c r="G54" s="3" t="s">
        <v>377</v>
      </c>
      <c r="H54" s="3" t="s">
        <v>380</v>
      </c>
      <c r="I54" s="3" t="s">
        <v>14</v>
      </c>
      <c r="J54" s="3" t="s">
        <v>18</v>
      </c>
      <c r="K54" s="3" t="s">
        <v>239</v>
      </c>
      <c r="M54" s="3" t="s">
        <v>377</v>
      </c>
      <c r="N54" s="3" t="s">
        <v>381</v>
      </c>
      <c r="O54" s="3" t="s">
        <v>14</v>
      </c>
      <c r="P54" s="3" t="s">
        <v>18</v>
      </c>
      <c r="Q54" s="3" t="s">
        <v>161</v>
      </c>
      <c r="S54" s="3" t="s">
        <v>377</v>
      </c>
      <c r="T54" s="3" t="s">
        <v>382</v>
      </c>
      <c r="U54" s="3" t="s">
        <v>14</v>
      </c>
      <c r="V54" s="3" t="s">
        <v>18</v>
      </c>
      <c r="W54" s="3" t="s">
        <v>126</v>
      </c>
      <c r="Y54" s="3" t="str">
        <f>"52"</f>
        <v>52</v>
      </c>
      <c r="Z54" s="3" t="str">
        <f>"李茗伊"</f>
        <v>李茗伊</v>
      </c>
      <c r="AA54" s="3" t="str">
        <f t="shared" si="30"/>
        <v>女        </v>
      </c>
      <c r="AB54" s="3" t="str">
        <f t="shared" si="31"/>
        <v>汉族</v>
      </c>
      <c r="AC54" s="3" t="str">
        <f>"广西"</f>
        <v>广西</v>
      </c>
    </row>
    <row r="55" s="1" customFormat="1" ht="25" customHeight="1" spans="1:29">
      <c r="A55" s="3" t="s">
        <v>383</v>
      </c>
      <c r="B55" s="3" t="s">
        <v>384</v>
      </c>
      <c r="C55" s="3" t="s">
        <v>14</v>
      </c>
      <c r="D55" s="3" t="s">
        <v>18</v>
      </c>
      <c r="E55" s="3" t="s">
        <v>28</v>
      </c>
      <c r="G55" s="3" t="s">
        <v>383</v>
      </c>
      <c r="H55" s="3" t="s">
        <v>385</v>
      </c>
      <c r="I55" s="3" t="s">
        <v>14</v>
      </c>
      <c r="J55" s="3" t="s">
        <v>18</v>
      </c>
      <c r="K55" s="3" t="s">
        <v>28</v>
      </c>
      <c r="M55" s="3" t="s">
        <v>383</v>
      </c>
      <c r="N55" s="3" t="s">
        <v>386</v>
      </c>
      <c r="O55" s="3" t="s">
        <v>14</v>
      </c>
      <c r="P55" s="3" t="s">
        <v>18</v>
      </c>
      <c r="Q55" s="3" t="s">
        <v>146</v>
      </c>
      <c r="S55" s="3" t="s">
        <v>383</v>
      </c>
      <c r="T55" s="3" t="s">
        <v>387</v>
      </c>
      <c r="U55" s="3" t="s">
        <v>14</v>
      </c>
      <c r="V55" s="3" t="s">
        <v>18</v>
      </c>
      <c r="W55" s="3" t="s">
        <v>28</v>
      </c>
      <c r="Y55" s="3" t="str">
        <f>"53"</f>
        <v>53</v>
      </c>
      <c r="Z55" s="3" t="str">
        <f>"凌珊"</f>
        <v>凌珊</v>
      </c>
      <c r="AA55" s="3" t="str">
        <f t="shared" si="30"/>
        <v>女        </v>
      </c>
      <c r="AB55" s="3" t="str">
        <f t="shared" si="31"/>
        <v>汉族</v>
      </c>
      <c r="AC55" s="3" t="str">
        <f>"广西兴业县"</f>
        <v>广西兴业县</v>
      </c>
    </row>
    <row r="56" s="1" customFormat="1" ht="25" customHeight="1" spans="1:29">
      <c r="A56" s="3" t="s">
        <v>388</v>
      </c>
      <c r="B56" s="3" t="s">
        <v>389</v>
      </c>
      <c r="C56" s="3" t="s">
        <v>14</v>
      </c>
      <c r="D56" s="3" t="s">
        <v>18</v>
      </c>
      <c r="E56" s="3" t="s">
        <v>312</v>
      </c>
      <c r="G56" s="3" t="s">
        <v>388</v>
      </c>
      <c r="H56" s="3" t="s">
        <v>390</v>
      </c>
      <c r="I56" s="3" t="s">
        <v>14</v>
      </c>
      <c r="J56" s="3" t="s">
        <v>18</v>
      </c>
      <c r="K56" s="3" t="s">
        <v>28</v>
      </c>
      <c r="M56" s="3" t="s">
        <v>388</v>
      </c>
      <c r="N56" s="3" t="s">
        <v>391</v>
      </c>
      <c r="O56" s="3" t="s">
        <v>14</v>
      </c>
      <c r="P56" s="3" t="s">
        <v>18</v>
      </c>
      <c r="Q56" s="3" t="s">
        <v>204</v>
      </c>
      <c r="S56" s="3" t="s">
        <v>388</v>
      </c>
      <c r="T56" s="3" t="s">
        <v>392</v>
      </c>
      <c r="U56" s="3" t="s">
        <v>14</v>
      </c>
      <c r="V56" s="3" t="s">
        <v>18</v>
      </c>
      <c r="W56" s="3" t="s">
        <v>393</v>
      </c>
      <c r="Y56" s="3" t="str">
        <f>"54"</f>
        <v>54</v>
      </c>
      <c r="Z56" s="3" t="str">
        <f>"唐明洁"</f>
        <v>唐明洁</v>
      </c>
      <c r="AA56" s="3" t="str">
        <f t="shared" si="30"/>
        <v>女        </v>
      </c>
      <c r="AB56" s="3" t="str">
        <f t="shared" si="31"/>
        <v>汉族</v>
      </c>
      <c r="AC56" s="3" t="str">
        <f>"桂林临桂"</f>
        <v>桂林临桂</v>
      </c>
    </row>
    <row r="57" s="1" customFormat="1" ht="25" customHeight="1" spans="1:29">
      <c r="A57" s="3" t="s">
        <v>394</v>
      </c>
      <c r="B57" s="3" t="s">
        <v>395</v>
      </c>
      <c r="C57" s="3" t="s">
        <v>14</v>
      </c>
      <c r="D57" s="3" t="s">
        <v>18</v>
      </c>
      <c r="E57" s="3" t="s">
        <v>396</v>
      </c>
      <c r="G57" s="3" t="s">
        <v>394</v>
      </c>
      <c r="H57" s="3" t="s">
        <v>397</v>
      </c>
      <c r="I57" s="3" t="s">
        <v>14</v>
      </c>
      <c r="J57" s="3" t="s">
        <v>18</v>
      </c>
      <c r="K57" s="3" t="s">
        <v>59</v>
      </c>
      <c r="M57" s="3" t="s">
        <v>394</v>
      </c>
      <c r="N57" s="3" t="s">
        <v>398</v>
      </c>
      <c r="O57" s="3" t="s">
        <v>14</v>
      </c>
      <c r="P57" s="3" t="s">
        <v>18</v>
      </c>
      <c r="Q57" s="3" t="s">
        <v>72</v>
      </c>
      <c r="S57" s="3" t="s">
        <v>394</v>
      </c>
      <c r="T57" s="3" t="s">
        <v>399</v>
      </c>
      <c r="U57" s="3" t="s">
        <v>14</v>
      </c>
      <c r="V57" s="3" t="s">
        <v>18</v>
      </c>
      <c r="W57" s="3" t="s">
        <v>227</v>
      </c>
      <c r="Y57" s="3" t="str">
        <f>"55"</f>
        <v>55</v>
      </c>
      <c r="Z57" s="3" t="str">
        <f>"苏凡芝"</f>
        <v>苏凡芝</v>
      </c>
      <c r="AA57" s="3" t="str">
        <f t="shared" si="30"/>
        <v>女        </v>
      </c>
      <c r="AB57" s="3" t="str">
        <f t="shared" si="31"/>
        <v>汉族</v>
      </c>
      <c r="AC57" s="3" t="str">
        <f>"广西资源"</f>
        <v>广西资源</v>
      </c>
    </row>
    <row r="58" s="1" customFormat="1" ht="25" customHeight="1" spans="1:29">
      <c r="A58" s="3" t="s">
        <v>400</v>
      </c>
      <c r="B58" s="3" t="s">
        <v>401</v>
      </c>
      <c r="C58" s="3" t="s">
        <v>14</v>
      </c>
      <c r="D58" s="3" t="s">
        <v>18</v>
      </c>
      <c r="E58" s="3" t="s">
        <v>312</v>
      </c>
      <c r="G58" s="3" t="s">
        <v>400</v>
      </c>
      <c r="H58" s="3" t="s">
        <v>402</v>
      </c>
      <c r="I58" s="3" t="s">
        <v>14</v>
      </c>
      <c r="J58" s="3" t="s">
        <v>18</v>
      </c>
      <c r="K58" s="3" t="s">
        <v>28</v>
      </c>
      <c r="M58" s="3" t="s">
        <v>400</v>
      </c>
      <c r="N58" s="3" t="s">
        <v>38</v>
      </c>
      <c r="O58" s="3" t="s">
        <v>14</v>
      </c>
      <c r="P58" s="3" t="s">
        <v>18</v>
      </c>
      <c r="Q58" s="3" t="s">
        <v>403</v>
      </c>
      <c r="S58" s="3" t="s">
        <v>400</v>
      </c>
      <c r="T58" s="3" t="s">
        <v>404</v>
      </c>
      <c r="U58" s="3" t="s">
        <v>14</v>
      </c>
      <c r="V58" s="3" t="s">
        <v>18</v>
      </c>
      <c r="W58" s="3" t="s">
        <v>79</v>
      </c>
      <c r="Y58" s="3" t="str">
        <f>"56"</f>
        <v>56</v>
      </c>
      <c r="Z58" s="3" t="str">
        <f>"尹婕"</f>
        <v>尹婕</v>
      </c>
      <c r="AA58" s="3" t="str">
        <f t="shared" si="30"/>
        <v>女        </v>
      </c>
      <c r="AB58" s="3" t="str">
        <f t="shared" si="31"/>
        <v>汉族</v>
      </c>
      <c r="AC58" s="3" t="str">
        <f>"江西赣州"</f>
        <v>江西赣州</v>
      </c>
    </row>
    <row r="59" s="1" customFormat="1" ht="25" customHeight="1" spans="1:29">
      <c r="A59" s="3" t="s">
        <v>405</v>
      </c>
      <c r="B59" s="3" t="s">
        <v>406</v>
      </c>
      <c r="C59" s="3" t="s">
        <v>14</v>
      </c>
      <c r="D59" s="3" t="s">
        <v>18</v>
      </c>
      <c r="E59" s="3" t="s">
        <v>28</v>
      </c>
      <c r="G59" s="3" t="s">
        <v>405</v>
      </c>
      <c r="H59" s="3" t="s">
        <v>407</v>
      </c>
      <c r="I59" s="3" t="s">
        <v>14</v>
      </c>
      <c r="J59" s="3" t="s">
        <v>18</v>
      </c>
      <c r="K59" s="3" t="s">
        <v>28</v>
      </c>
      <c r="M59" s="3" t="s">
        <v>405</v>
      </c>
      <c r="N59" s="3" t="s">
        <v>408</v>
      </c>
      <c r="O59" s="3" t="s">
        <v>14</v>
      </c>
      <c r="P59" s="3" t="s">
        <v>18</v>
      </c>
      <c r="Q59" s="3" t="s">
        <v>242</v>
      </c>
      <c r="S59" s="3" t="s">
        <v>405</v>
      </c>
      <c r="T59" s="3" t="s">
        <v>409</v>
      </c>
      <c r="U59" s="3" t="s">
        <v>14</v>
      </c>
      <c r="V59" s="3" t="s">
        <v>18</v>
      </c>
      <c r="W59" s="3" t="s">
        <v>410</v>
      </c>
      <c r="Y59" s="3" t="str">
        <f>"57"</f>
        <v>57</v>
      </c>
      <c r="Z59" s="3" t="str">
        <f>"王艳"</f>
        <v>王艳</v>
      </c>
      <c r="AA59" s="3" t="str">
        <f t="shared" si="30"/>
        <v>女        </v>
      </c>
      <c r="AB59" s="3" t="str">
        <f t="shared" si="31"/>
        <v>汉族</v>
      </c>
      <c r="AC59" s="3" t="str">
        <f>"灌阳"</f>
        <v>灌阳</v>
      </c>
    </row>
    <row r="60" s="1" customFormat="1" ht="25" customHeight="1" spans="1:29">
      <c r="A60" s="3" t="s">
        <v>411</v>
      </c>
      <c r="B60" s="3" t="s">
        <v>412</v>
      </c>
      <c r="C60" s="3" t="s">
        <v>14</v>
      </c>
      <c r="D60" s="3" t="s">
        <v>18</v>
      </c>
      <c r="E60" s="3" t="s">
        <v>413</v>
      </c>
      <c r="G60" s="3" t="s">
        <v>411</v>
      </c>
      <c r="H60" s="3" t="s">
        <v>414</v>
      </c>
      <c r="I60" s="3" t="s">
        <v>14</v>
      </c>
      <c r="J60" s="3" t="s">
        <v>18</v>
      </c>
      <c r="K60" s="3" t="s">
        <v>163</v>
      </c>
      <c r="M60" s="3" t="s">
        <v>411</v>
      </c>
      <c r="N60" s="3" t="s">
        <v>415</v>
      </c>
      <c r="O60" s="3" t="s">
        <v>14</v>
      </c>
      <c r="P60" s="3" t="s">
        <v>18</v>
      </c>
      <c r="Q60" s="3" t="s">
        <v>28</v>
      </c>
      <c r="S60" s="3" t="s">
        <v>411</v>
      </c>
      <c r="T60" s="3" t="s">
        <v>416</v>
      </c>
      <c r="U60" s="3" t="s">
        <v>14</v>
      </c>
      <c r="V60" s="3" t="s">
        <v>18</v>
      </c>
      <c r="W60" s="3" t="s">
        <v>28</v>
      </c>
      <c r="Y60" s="3" t="str">
        <f>"58"</f>
        <v>58</v>
      </c>
      <c r="Z60" s="3" t="str">
        <f>"蒋玉婷"</f>
        <v>蒋玉婷</v>
      </c>
      <c r="AA60" s="3" t="str">
        <f t="shared" si="30"/>
        <v>女        </v>
      </c>
      <c r="AB60" s="3" t="str">
        <f t="shared" si="31"/>
        <v>汉族</v>
      </c>
      <c r="AC60" s="3" t="str">
        <f>"广西桂林"</f>
        <v>广西桂林</v>
      </c>
    </row>
    <row r="61" s="1" customFormat="1" ht="25" customHeight="1" spans="1:29">
      <c r="A61" s="3" t="s">
        <v>417</v>
      </c>
      <c r="B61" s="3" t="s">
        <v>418</v>
      </c>
      <c r="C61" s="3" t="s">
        <v>14</v>
      </c>
      <c r="D61" s="3" t="s">
        <v>18</v>
      </c>
      <c r="E61" s="3" t="s">
        <v>419</v>
      </c>
      <c r="G61" s="3" t="s">
        <v>417</v>
      </c>
      <c r="H61" s="3" t="s">
        <v>420</v>
      </c>
      <c r="I61" s="3" t="s">
        <v>31</v>
      </c>
      <c r="J61" s="3" t="s">
        <v>18</v>
      </c>
      <c r="K61" s="3" t="s">
        <v>59</v>
      </c>
      <c r="M61" s="3" t="s">
        <v>417</v>
      </c>
      <c r="N61" s="3" t="s">
        <v>421</v>
      </c>
      <c r="O61" s="3" t="s">
        <v>14</v>
      </c>
      <c r="P61" s="3" t="s">
        <v>15</v>
      </c>
      <c r="Q61" s="3" t="s">
        <v>28</v>
      </c>
      <c r="S61" s="3" t="s">
        <v>417</v>
      </c>
      <c r="T61" s="3" t="s">
        <v>422</v>
      </c>
      <c r="U61" s="3" t="s">
        <v>31</v>
      </c>
      <c r="V61" s="3" t="s">
        <v>18</v>
      </c>
      <c r="W61" s="3" t="s">
        <v>59</v>
      </c>
      <c r="Y61" s="3" t="str">
        <f>"59"</f>
        <v>59</v>
      </c>
      <c r="Z61" s="3" t="str">
        <f>"聂琴"</f>
        <v>聂琴</v>
      </c>
      <c r="AA61" s="3" t="str">
        <f t="shared" si="30"/>
        <v>女        </v>
      </c>
      <c r="AB61" s="3" t="str">
        <f t="shared" si="31"/>
        <v>汉族</v>
      </c>
      <c r="AC61" s="3" t="str">
        <f>"湖南永州"</f>
        <v>湖南永州</v>
      </c>
    </row>
    <row r="62" s="1" customFormat="1" ht="25" customHeight="1" spans="1:29">
      <c r="A62" s="3" t="s">
        <v>423</v>
      </c>
      <c r="B62" s="3" t="s">
        <v>424</v>
      </c>
      <c r="C62" s="3" t="s">
        <v>14</v>
      </c>
      <c r="D62" s="3" t="s">
        <v>18</v>
      </c>
      <c r="E62" s="3" t="s">
        <v>129</v>
      </c>
      <c r="G62" s="3" t="s">
        <v>423</v>
      </c>
      <c r="H62" s="3" t="s">
        <v>425</v>
      </c>
      <c r="I62" s="3" t="s">
        <v>31</v>
      </c>
      <c r="J62" s="3" t="s">
        <v>39</v>
      </c>
      <c r="K62" s="3" t="s">
        <v>426</v>
      </c>
      <c r="M62" s="3" t="s">
        <v>423</v>
      </c>
      <c r="N62" s="3" t="s">
        <v>427</v>
      </c>
      <c r="O62" s="3" t="s">
        <v>14</v>
      </c>
      <c r="P62" s="3" t="s">
        <v>18</v>
      </c>
      <c r="Q62" s="3" t="s">
        <v>428</v>
      </c>
      <c r="S62" s="3" t="s">
        <v>423</v>
      </c>
      <c r="T62" s="3" t="s">
        <v>429</v>
      </c>
      <c r="U62" s="3" t="s">
        <v>14</v>
      </c>
      <c r="V62" s="3" t="s">
        <v>18</v>
      </c>
      <c r="W62" s="3" t="s">
        <v>63</v>
      </c>
      <c r="Y62" s="3" t="str">
        <f>"60"</f>
        <v>60</v>
      </c>
      <c r="Z62" s="3" t="str">
        <f>"熊丽萍"</f>
        <v>熊丽萍</v>
      </c>
      <c r="AA62" s="3" t="str">
        <f t="shared" si="30"/>
        <v>女        </v>
      </c>
      <c r="AB62" s="3" t="str">
        <f t="shared" si="31"/>
        <v>汉族</v>
      </c>
      <c r="AC62" s="3" t="str">
        <f>"桂林市灵川县"</f>
        <v>桂林市灵川县</v>
      </c>
    </row>
    <row r="63" s="1" customFormat="1" ht="25" customHeight="1" spans="1:29">
      <c r="A63" s="3" t="s">
        <v>430</v>
      </c>
      <c r="B63" s="3" t="s">
        <v>431</v>
      </c>
      <c r="C63" s="3" t="s">
        <v>14</v>
      </c>
      <c r="D63" s="3" t="s">
        <v>18</v>
      </c>
      <c r="E63" s="3" t="s">
        <v>290</v>
      </c>
      <c r="G63" s="3" t="s">
        <v>430</v>
      </c>
      <c r="H63" s="3" t="s">
        <v>432</v>
      </c>
      <c r="I63" s="3" t="s">
        <v>14</v>
      </c>
      <c r="J63" s="3" t="s">
        <v>18</v>
      </c>
      <c r="K63" s="3" t="s">
        <v>199</v>
      </c>
      <c r="M63" s="3" t="s">
        <v>430</v>
      </c>
      <c r="N63" s="3" t="s">
        <v>433</v>
      </c>
      <c r="O63" s="3" t="s">
        <v>14</v>
      </c>
      <c r="P63" s="3" t="s">
        <v>18</v>
      </c>
      <c r="Q63" s="3" t="s">
        <v>434</v>
      </c>
      <c r="S63" s="3" t="s">
        <v>430</v>
      </c>
      <c r="T63" s="3" t="s">
        <v>435</v>
      </c>
      <c r="U63" s="3" t="s">
        <v>14</v>
      </c>
      <c r="V63" s="3" t="s">
        <v>18</v>
      </c>
      <c r="W63" s="3" t="s">
        <v>63</v>
      </c>
      <c r="Y63" s="3" t="str">
        <f>"61"</f>
        <v>61</v>
      </c>
      <c r="Z63" s="3" t="str">
        <f>"朱冬花"</f>
        <v>朱冬花</v>
      </c>
      <c r="AA63" s="3" t="str">
        <f t="shared" si="30"/>
        <v>女        </v>
      </c>
      <c r="AB63" s="3" t="str">
        <f t="shared" si="31"/>
        <v>汉族</v>
      </c>
      <c r="AC63" s="3" t="str">
        <f>"广西灵川"</f>
        <v>广西灵川</v>
      </c>
    </row>
    <row r="64" s="1" customFormat="1" ht="25" customHeight="1" spans="1:29">
      <c r="A64" s="3" t="s">
        <v>436</v>
      </c>
      <c r="B64" s="3" t="s">
        <v>437</v>
      </c>
      <c r="C64" s="3" t="s">
        <v>14</v>
      </c>
      <c r="D64" s="3" t="s">
        <v>123</v>
      </c>
      <c r="E64" s="3" t="s">
        <v>239</v>
      </c>
      <c r="F64" s="4"/>
      <c r="G64" s="3" t="s">
        <v>436</v>
      </c>
      <c r="H64" s="3" t="s">
        <v>438</v>
      </c>
      <c r="I64" s="3" t="s">
        <v>14</v>
      </c>
      <c r="J64" s="3" t="s">
        <v>18</v>
      </c>
      <c r="K64" s="3" t="s">
        <v>439</v>
      </c>
      <c r="M64" s="3" t="s">
        <v>436</v>
      </c>
      <c r="N64" s="3" t="s">
        <v>440</v>
      </c>
      <c r="O64" s="3" t="s">
        <v>14</v>
      </c>
      <c r="P64" s="3" t="s">
        <v>39</v>
      </c>
      <c r="Q64" s="3" t="s">
        <v>441</v>
      </c>
      <c r="S64" s="3" t="s">
        <v>436</v>
      </c>
      <c r="T64" s="3" t="s">
        <v>442</v>
      </c>
      <c r="U64" s="3" t="s">
        <v>14</v>
      </c>
      <c r="V64" s="3" t="s">
        <v>18</v>
      </c>
      <c r="W64" s="3" t="s">
        <v>79</v>
      </c>
      <c r="Y64" s="3" t="str">
        <f>"62"</f>
        <v>62</v>
      </c>
      <c r="Z64" s="3" t="str">
        <f>"黄玉婷"</f>
        <v>黄玉婷</v>
      </c>
      <c r="AA64" s="3" t="str">
        <f t="shared" si="30"/>
        <v>女        </v>
      </c>
      <c r="AB64" s="3" t="str">
        <f>"壮族"</f>
        <v>壮族</v>
      </c>
      <c r="AC64" s="3" t="str">
        <f>"百色田东"</f>
        <v>百色田东</v>
      </c>
    </row>
    <row r="65" s="1" customFormat="1" ht="25" customHeight="1" spans="1:23">
      <c r="A65" s="3" t="s">
        <v>443</v>
      </c>
      <c r="B65" s="3" t="s">
        <v>444</v>
      </c>
      <c r="C65" s="3" t="s">
        <v>14</v>
      </c>
      <c r="D65" s="3" t="s">
        <v>39</v>
      </c>
      <c r="E65" s="3" t="s">
        <v>28</v>
      </c>
      <c r="G65" s="3" t="s">
        <v>443</v>
      </c>
      <c r="H65" s="3" t="s">
        <v>445</v>
      </c>
      <c r="I65" s="3" t="s">
        <v>14</v>
      </c>
      <c r="J65" s="3" t="s">
        <v>18</v>
      </c>
      <c r="K65" s="3" t="s">
        <v>290</v>
      </c>
      <c r="M65" s="3" t="s">
        <v>443</v>
      </c>
      <c r="N65" s="3" t="s">
        <v>446</v>
      </c>
      <c r="O65" s="3" t="s">
        <v>14</v>
      </c>
      <c r="P65" s="3" t="s">
        <v>18</v>
      </c>
      <c r="Q65" s="3" t="s">
        <v>28</v>
      </c>
      <c r="S65" s="3" t="s">
        <v>443</v>
      </c>
      <c r="T65" s="3" t="s">
        <v>447</v>
      </c>
      <c r="U65" s="3" t="s">
        <v>14</v>
      </c>
      <c r="V65" s="3" t="s">
        <v>18</v>
      </c>
      <c r="W65" s="3" t="s">
        <v>163</v>
      </c>
    </row>
    <row r="66" s="1" customFormat="1" ht="25" customHeight="1" spans="1:23">
      <c r="A66" s="3" t="s">
        <v>448</v>
      </c>
      <c r="B66" s="3" t="s">
        <v>449</v>
      </c>
      <c r="C66" s="3" t="s">
        <v>14</v>
      </c>
      <c r="D66" s="3" t="s">
        <v>18</v>
      </c>
      <c r="E66" s="3" t="s">
        <v>450</v>
      </c>
      <c r="G66" s="3" t="s">
        <v>448</v>
      </c>
      <c r="H66" s="3" t="s">
        <v>451</v>
      </c>
      <c r="I66" s="3" t="s">
        <v>14</v>
      </c>
      <c r="J66" s="3" t="s">
        <v>18</v>
      </c>
      <c r="K66" s="3" t="s">
        <v>79</v>
      </c>
      <c r="M66" s="3" t="s">
        <v>448</v>
      </c>
      <c r="N66" s="3" t="s">
        <v>452</v>
      </c>
      <c r="O66" s="3" t="s">
        <v>14</v>
      </c>
      <c r="P66" s="3" t="s">
        <v>123</v>
      </c>
      <c r="Q66" s="3" t="s">
        <v>453</v>
      </c>
      <c r="S66" s="3" t="s">
        <v>448</v>
      </c>
      <c r="T66" s="3" t="s">
        <v>454</v>
      </c>
      <c r="U66" s="3" t="s">
        <v>14</v>
      </c>
      <c r="V66" s="3" t="s">
        <v>18</v>
      </c>
      <c r="W66" s="3" t="s">
        <v>28</v>
      </c>
    </row>
    <row r="67" s="1" customFormat="1" ht="25" customHeight="1" spans="1:23">
      <c r="A67" s="3" t="s">
        <v>455</v>
      </c>
      <c r="B67" s="3" t="s">
        <v>456</v>
      </c>
      <c r="C67" s="3" t="s">
        <v>14</v>
      </c>
      <c r="D67" s="3" t="s">
        <v>18</v>
      </c>
      <c r="E67" s="3" t="s">
        <v>150</v>
      </c>
      <c r="G67" s="3" t="s">
        <v>455</v>
      </c>
      <c r="H67" s="3" t="s">
        <v>457</v>
      </c>
      <c r="I67" s="3" t="s">
        <v>14</v>
      </c>
      <c r="J67" s="3" t="s">
        <v>18</v>
      </c>
      <c r="K67" s="3" t="s">
        <v>28</v>
      </c>
      <c r="M67" s="3" t="s">
        <v>455</v>
      </c>
      <c r="N67" s="3" t="s">
        <v>458</v>
      </c>
      <c r="O67" s="3" t="s">
        <v>14</v>
      </c>
      <c r="P67" s="3" t="s">
        <v>18</v>
      </c>
      <c r="Q67" s="3" t="s">
        <v>28</v>
      </c>
      <c r="S67" s="3" t="s">
        <v>455</v>
      </c>
      <c r="T67" s="3" t="s">
        <v>459</v>
      </c>
      <c r="U67" s="3" t="s">
        <v>14</v>
      </c>
      <c r="V67" s="3" t="s">
        <v>18</v>
      </c>
      <c r="W67" s="3" t="s">
        <v>55</v>
      </c>
    </row>
    <row r="68" s="1" customFormat="1" ht="25" customHeight="1" spans="1:23">
      <c r="A68" s="3" t="s">
        <v>460</v>
      </c>
      <c r="B68" s="3" t="s">
        <v>461</v>
      </c>
      <c r="C68" s="3" t="s">
        <v>14</v>
      </c>
      <c r="D68" s="3" t="s">
        <v>50</v>
      </c>
      <c r="E68" s="3" t="s">
        <v>42</v>
      </c>
      <c r="G68" s="3" t="s">
        <v>460</v>
      </c>
      <c r="H68" s="3" t="s">
        <v>462</v>
      </c>
      <c r="I68" s="3" t="s">
        <v>14</v>
      </c>
      <c r="J68" s="3" t="s">
        <v>18</v>
      </c>
      <c r="K68" s="3" t="s">
        <v>168</v>
      </c>
      <c r="M68" s="3" t="s">
        <v>460</v>
      </c>
      <c r="N68" s="3" t="s">
        <v>463</v>
      </c>
      <c r="O68" s="3" t="s">
        <v>14</v>
      </c>
      <c r="P68" s="3" t="s">
        <v>18</v>
      </c>
      <c r="Q68" s="3" t="s">
        <v>150</v>
      </c>
      <c r="S68" s="3" t="s">
        <v>460</v>
      </c>
      <c r="T68" s="3" t="s">
        <v>464</v>
      </c>
      <c r="U68" s="3" t="s">
        <v>14</v>
      </c>
      <c r="V68" s="3" t="s">
        <v>18</v>
      </c>
      <c r="W68" s="3" t="s">
        <v>28</v>
      </c>
    </row>
    <row r="69" s="1" customFormat="1" ht="25" customHeight="1" spans="1:23">
      <c r="A69" s="3" t="s">
        <v>465</v>
      </c>
      <c r="B69" s="3" t="s">
        <v>466</v>
      </c>
      <c r="C69" s="3" t="s">
        <v>14</v>
      </c>
      <c r="D69" s="3" t="s">
        <v>18</v>
      </c>
      <c r="E69" s="3" t="s">
        <v>28</v>
      </c>
      <c r="F69" s="4"/>
      <c r="G69" s="3" t="s">
        <v>465</v>
      </c>
      <c r="H69" s="3" t="s">
        <v>467</v>
      </c>
      <c r="I69" s="3" t="s">
        <v>14</v>
      </c>
      <c r="J69" s="3" t="s">
        <v>18</v>
      </c>
      <c r="K69" s="3" t="s">
        <v>28</v>
      </c>
      <c r="M69" s="3" t="s">
        <v>465</v>
      </c>
      <c r="N69" s="3" t="s">
        <v>468</v>
      </c>
      <c r="O69" s="3" t="s">
        <v>14</v>
      </c>
      <c r="P69" s="3" t="s">
        <v>18</v>
      </c>
      <c r="Q69" s="3" t="s">
        <v>469</v>
      </c>
      <c r="S69" s="3" t="s">
        <v>465</v>
      </c>
      <c r="T69" s="3" t="s">
        <v>470</v>
      </c>
      <c r="U69" s="3" t="s">
        <v>14</v>
      </c>
      <c r="V69" s="3" t="s">
        <v>18</v>
      </c>
      <c r="W69" s="3" t="s">
        <v>290</v>
      </c>
    </row>
    <row r="70" s="1" customFormat="1" ht="25" customHeight="1" spans="1:23">
      <c r="A70" s="3" t="s">
        <v>471</v>
      </c>
      <c r="B70" s="3" t="s">
        <v>472</v>
      </c>
      <c r="C70" s="3" t="s">
        <v>14</v>
      </c>
      <c r="D70" s="3" t="s">
        <v>18</v>
      </c>
      <c r="E70" s="3" t="s">
        <v>163</v>
      </c>
      <c r="G70" s="3" t="s">
        <v>471</v>
      </c>
      <c r="H70" s="3" t="s">
        <v>473</v>
      </c>
      <c r="I70" s="3" t="s">
        <v>14</v>
      </c>
      <c r="J70" s="3" t="s">
        <v>18</v>
      </c>
      <c r="K70" s="3" t="s">
        <v>474</v>
      </c>
      <c r="M70" s="3" t="s">
        <v>471</v>
      </c>
      <c r="N70" s="3" t="s">
        <v>475</v>
      </c>
      <c r="O70" s="3" t="s">
        <v>14</v>
      </c>
      <c r="P70" s="3" t="s">
        <v>18</v>
      </c>
      <c r="Q70" s="3" t="s">
        <v>129</v>
      </c>
      <c r="S70" s="3" t="s">
        <v>471</v>
      </c>
      <c r="T70" s="3" t="s">
        <v>476</v>
      </c>
      <c r="U70" s="3" t="s">
        <v>14</v>
      </c>
      <c r="V70" s="3" t="s">
        <v>18</v>
      </c>
      <c r="W70" s="3" t="s">
        <v>28</v>
      </c>
    </row>
    <row r="71" s="1" customFormat="1" ht="25" customHeight="1" spans="1:23">
      <c r="A71" s="3" t="s">
        <v>477</v>
      </c>
      <c r="B71" s="3" t="s">
        <v>478</v>
      </c>
      <c r="C71" s="3" t="s">
        <v>14</v>
      </c>
      <c r="D71" s="3" t="s">
        <v>18</v>
      </c>
      <c r="E71" s="3" t="s">
        <v>413</v>
      </c>
      <c r="G71" s="3" t="s">
        <v>477</v>
      </c>
      <c r="H71" s="3" t="s">
        <v>479</v>
      </c>
      <c r="I71" s="3" t="s">
        <v>14</v>
      </c>
      <c r="J71" s="3" t="s">
        <v>18</v>
      </c>
      <c r="K71" s="3" t="s">
        <v>150</v>
      </c>
      <c r="M71" s="3" t="s">
        <v>477</v>
      </c>
      <c r="N71" s="3" t="s">
        <v>480</v>
      </c>
      <c r="O71" s="3" t="s">
        <v>14</v>
      </c>
      <c r="P71" s="3" t="s">
        <v>18</v>
      </c>
      <c r="Q71" s="3" t="s">
        <v>79</v>
      </c>
      <c r="S71" s="3" t="s">
        <v>477</v>
      </c>
      <c r="T71" s="3" t="s">
        <v>481</v>
      </c>
      <c r="U71" s="3" t="s">
        <v>14</v>
      </c>
      <c r="V71" s="3" t="s">
        <v>50</v>
      </c>
      <c r="W71" s="3" t="s">
        <v>346</v>
      </c>
    </row>
    <row r="72" s="1" customFormat="1" ht="25" customHeight="1" spans="1:23">
      <c r="A72" s="3" t="s">
        <v>482</v>
      </c>
      <c r="B72" s="3" t="s">
        <v>483</v>
      </c>
      <c r="C72" s="3" t="s">
        <v>14</v>
      </c>
      <c r="D72" s="3" t="s">
        <v>18</v>
      </c>
      <c r="E72" s="3" t="s">
        <v>42</v>
      </c>
      <c r="G72" s="3" t="s">
        <v>482</v>
      </c>
      <c r="H72" s="3" t="s">
        <v>484</v>
      </c>
      <c r="I72" s="3" t="s">
        <v>14</v>
      </c>
      <c r="J72" s="3" t="s">
        <v>39</v>
      </c>
      <c r="K72" s="3" t="s">
        <v>485</v>
      </c>
      <c r="M72" s="3" t="s">
        <v>482</v>
      </c>
      <c r="N72" s="3" t="s">
        <v>486</v>
      </c>
      <c r="O72" s="3" t="s">
        <v>14</v>
      </c>
      <c r="P72" s="3" t="s">
        <v>18</v>
      </c>
      <c r="Q72" s="3" t="s">
        <v>28</v>
      </c>
      <c r="S72" s="3" t="s">
        <v>482</v>
      </c>
      <c r="T72" s="3" t="s">
        <v>487</v>
      </c>
      <c r="U72" s="3" t="s">
        <v>14</v>
      </c>
      <c r="V72" s="3" t="s">
        <v>18</v>
      </c>
      <c r="W72" s="3" t="s">
        <v>28</v>
      </c>
    </row>
    <row r="73" s="1" customFormat="1" ht="25" customHeight="1" spans="1:23">
      <c r="A73" s="3" t="s">
        <v>488</v>
      </c>
      <c r="B73" s="3" t="s">
        <v>489</v>
      </c>
      <c r="C73" s="3" t="s">
        <v>14</v>
      </c>
      <c r="D73" s="3" t="s">
        <v>39</v>
      </c>
      <c r="E73" s="3" t="s">
        <v>28</v>
      </c>
      <c r="G73" s="3" t="s">
        <v>488</v>
      </c>
      <c r="H73" s="3" t="s">
        <v>490</v>
      </c>
      <c r="I73" s="3" t="s">
        <v>14</v>
      </c>
      <c r="J73" s="3" t="s">
        <v>18</v>
      </c>
      <c r="K73" s="3" t="s">
        <v>105</v>
      </c>
      <c r="M73" s="3" t="s">
        <v>488</v>
      </c>
      <c r="N73" s="3" t="s">
        <v>491</v>
      </c>
      <c r="O73" s="3" t="s">
        <v>14</v>
      </c>
      <c r="P73" s="3" t="s">
        <v>18</v>
      </c>
      <c r="Q73" s="3" t="s">
        <v>492</v>
      </c>
      <c r="S73" s="3" t="s">
        <v>488</v>
      </c>
      <c r="T73" s="3" t="s">
        <v>493</v>
      </c>
      <c r="U73" s="3" t="s">
        <v>14</v>
      </c>
      <c r="V73" s="3" t="s">
        <v>18</v>
      </c>
      <c r="W73" s="3" t="s">
        <v>136</v>
      </c>
    </row>
    <row r="74" s="1" customFormat="1" ht="25" customHeight="1" spans="1:23">
      <c r="A74" s="3" t="s">
        <v>494</v>
      </c>
      <c r="B74" s="3" t="s">
        <v>495</v>
      </c>
      <c r="C74" s="3" t="s">
        <v>14</v>
      </c>
      <c r="D74" s="3" t="s">
        <v>18</v>
      </c>
      <c r="E74" s="3" t="s">
        <v>28</v>
      </c>
      <c r="G74" s="3" t="s">
        <v>494</v>
      </c>
      <c r="H74" s="3" t="s">
        <v>496</v>
      </c>
      <c r="I74" s="3" t="s">
        <v>14</v>
      </c>
      <c r="J74" s="3" t="s">
        <v>50</v>
      </c>
      <c r="K74" s="3" t="s">
        <v>55</v>
      </c>
      <c r="M74" s="3" t="s">
        <v>494</v>
      </c>
      <c r="N74" s="3" t="s">
        <v>497</v>
      </c>
      <c r="O74" s="3" t="s">
        <v>14</v>
      </c>
      <c r="P74" s="3" t="s">
        <v>18</v>
      </c>
      <c r="Q74" s="3" t="s">
        <v>161</v>
      </c>
      <c r="S74" s="3" t="s">
        <v>494</v>
      </c>
      <c r="T74" s="3" t="s">
        <v>498</v>
      </c>
      <c r="U74" s="3" t="s">
        <v>14</v>
      </c>
      <c r="V74" s="3" t="s">
        <v>18</v>
      </c>
      <c r="W74" s="3" t="s">
        <v>410</v>
      </c>
    </row>
    <row r="75" s="1" customFormat="1" ht="25" customHeight="1" spans="1:23">
      <c r="A75" s="3" t="s">
        <v>499</v>
      </c>
      <c r="B75" s="3" t="s">
        <v>500</v>
      </c>
      <c r="C75" s="3" t="s">
        <v>14</v>
      </c>
      <c r="D75" s="3" t="s">
        <v>123</v>
      </c>
      <c r="E75" s="3" t="s">
        <v>501</v>
      </c>
      <c r="G75" s="3" t="s">
        <v>499</v>
      </c>
      <c r="H75" s="3" t="s">
        <v>502</v>
      </c>
      <c r="I75" s="3" t="s">
        <v>31</v>
      </c>
      <c r="J75" s="3" t="s">
        <v>18</v>
      </c>
      <c r="K75" s="3" t="s">
        <v>441</v>
      </c>
      <c r="M75" s="3" t="s">
        <v>499</v>
      </c>
      <c r="N75" s="3" t="s">
        <v>503</v>
      </c>
      <c r="O75" s="3" t="s">
        <v>14</v>
      </c>
      <c r="P75" s="3" t="s">
        <v>18</v>
      </c>
      <c r="Q75" s="3" t="s">
        <v>504</v>
      </c>
      <c r="S75" s="3" t="s">
        <v>499</v>
      </c>
      <c r="T75" s="3" t="s">
        <v>505</v>
      </c>
      <c r="U75" s="3" t="s">
        <v>14</v>
      </c>
      <c r="V75" s="3" t="s">
        <v>18</v>
      </c>
      <c r="W75" s="3" t="s">
        <v>335</v>
      </c>
    </row>
    <row r="76" s="1" customFormat="1" ht="25" customHeight="1" spans="1:23">
      <c r="A76" s="3" t="s">
        <v>506</v>
      </c>
      <c r="B76" s="3" t="s">
        <v>507</v>
      </c>
      <c r="C76" s="3" t="s">
        <v>14</v>
      </c>
      <c r="D76" s="3" t="s">
        <v>18</v>
      </c>
      <c r="E76" s="3" t="s">
        <v>419</v>
      </c>
      <c r="G76" s="3" t="s">
        <v>506</v>
      </c>
      <c r="H76" s="3" t="s">
        <v>508</v>
      </c>
      <c r="I76" s="3" t="s">
        <v>31</v>
      </c>
      <c r="J76" s="3" t="s">
        <v>123</v>
      </c>
      <c r="K76" s="3" t="s">
        <v>509</v>
      </c>
      <c r="M76" s="3" t="s">
        <v>506</v>
      </c>
      <c r="N76" s="3" t="s">
        <v>510</v>
      </c>
      <c r="O76" s="3" t="s">
        <v>31</v>
      </c>
      <c r="P76" s="3" t="s">
        <v>286</v>
      </c>
      <c r="Q76" s="3" t="s">
        <v>511</v>
      </c>
      <c r="S76" s="3" t="s">
        <v>506</v>
      </c>
      <c r="T76" s="3" t="s">
        <v>512</v>
      </c>
      <c r="U76" s="3" t="s">
        <v>14</v>
      </c>
      <c r="V76" s="3" t="s">
        <v>18</v>
      </c>
      <c r="W76" s="3" t="s">
        <v>91</v>
      </c>
    </row>
    <row r="77" s="1" customFormat="1" ht="25" customHeight="1" spans="1:23">
      <c r="A77" s="3" t="s">
        <v>513</v>
      </c>
      <c r="B77" s="3" t="s">
        <v>514</v>
      </c>
      <c r="C77" s="3" t="s">
        <v>14</v>
      </c>
      <c r="D77" s="3" t="s">
        <v>18</v>
      </c>
      <c r="E77" s="3" t="s">
        <v>260</v>
      </c>
      <c r="G77" s="3" t="s">
        <v>513</v>
      </c>
      <c r="H77" s="3" t="s">
        <v>515</v>
      </c>
      <c r="I77" s="3" t="s">
        <v>14</v>
      </c>
      <c r="J77" s="3" t="s">
        <v>123</v>
      </c>
      <c r="K77" s="3" t="s">
        <v>302</v>
      </c>
      <c r="M77" s="3" t="s">
        <v>513</v>
      </c>
      <c r="N77" s="3" t="s">
        <v>516</v>
      </c>
      <c r="O77" s="3" t="s">
        <v>31</v>
      </c>
      <c r="P77" s="3" t="s">
        <v>18</v>
      </c>
      <c r="Q77" s="3" t="s">
        <v>517</v>
      </c>
      <c r="S77" s="3" t="s">
        <v>513</v>
      </c>
      <c r="T77" s="3" t="s">
        <v>518</v>
      </c>
      <c r="U77" s="3" t="s">
        <v>31</v>
      </c>
      <c r="V77" s="3" t="s">
        <v>18</v>
      </c>
      <c r="W77" s="3" t="s">
        <v>59</v>
      </c>
    </row>
    <row r="78" s="1" customFormat="1" ht="25" customHeight="1" spans="1:23">
      <c r="A78" s="3" t="s">
        <v>519</v>
      </c>
      <c r="B78" s="3" t="s">
        <v>520</v>
      </c>
      <c r="C78" s="3" t="s">
        <v>14</v>
      </c>
      <c r="D78" s="3" t="s">
        <v>15</v>
      </c>
      <c r="E78" s="3" t="s">
        <v>521</v>
      </c>
      <c r="G78" s="3" t="s">
        <v>519</v>
      </c>
      <c r="H78" s="3" t="s">
        <v>522</v>
      </c>
      <c r="I78" s="3" t="s">
        <v>14</v>
      </c>
      <c r="J78" s="3" t="s">
        <v>18</v>
      </c>
      <c r="K78" s="3" t="s">
        <v>105</v>
      </c>
      <c r="M78" s="3" t="s">
        <v>519</v>
      </c>
      <c r="N78" s="3" t="s">
        <v>523</v>
      </c>
      <c r="O78" s="3" t="s">
        <v>14</v>
      </c>
      <c r="P78" s="3" t="s">
        <v>18</v>
      </c>
      <c r="Q78" s="3" t="s">
        <v>79</v>
      </c>
      <c r="S78" s="3" t="s">
        <v>519</v>
      </c>
      <c r="T78" s="3" t="s">
        <v>524</v>
      </c>
      <c r="U78" s="3" t="s">
        <v>14</v>
      </c>
      <c r="V78" s="3" t="s">
        <v>18</v>
      </c>
      <c r="W78" s="3" t="s">
        <v>28</v>
      </c>
    </row>
    <row r="79" s="1" customFormat="1" ht="25" customHeight="1" spans="1:23">
      <c r="A79" s="3" t="s">
        <v>525</v>
      </c>
      <c r="B79" s="3" t="s">
        <v>526</v>
      </c>
      <c r="C79" s="3" t="s">
        <v>14</v>
      </c>
      <c r="D79" s="3" t="s">
        <v>18</v>
      </c>
      <c r="E79" s="3" t="s">
        <v>59</v>
      </c>
      <c r="G79" s="3" t="s">
        <v>525</v>
      </c>
      <c r="H79" s="3" t="s">
        <v>527</v>
      </c>
      <c r="I79" s="3" t="s">
        <v>14</v>
      </c>
      <c r="J79" s="3" t="s">
        <v>18</v>
      </c>
      <c r="K79" s="3" t="s">
        <v>419</v>
      </c>
      <c r="M79" s="3" t="s">
        <v>525</v>
      </c>
      <c r="N79" s="3" t="s">
        <v>528</v>
      </c>
      <c r="O79" s="3" t="s">
        <v>14</v>
      </c>
      <c r="P79" s="3" t="s">
        <v>39</v>
      </c>
      <c r="Q79" s="3" t="s">
        <v>202</v>
      </c>
      <c r="S79" s="3" t="s">
        <v>525</v>
      </c>
      <c r="T79" s="3" t="s">
        <v>529</v>
      </c>
      <c r="U79" s="3" t="s">
        <v>14</v>
      </c>
      <c r="V79" s="3" t="s">
        <v>18</v>
      </c>
      <c r="W79" s="3" t="s">
        <v>28</v>
      </c>
    </row>
    <row r="80" s="1" customFormat="1" ht="25" customHeight="1" spans="1:23">
      <c r="A80" s="3" t="s">
        <v>530</v>
      </c>
      <c r="B80" s="3" t="s">
        <v>531</v>
      </c>
      <c r="C80" s="3" t="s">
        <v>14</v>
      </c>
      <c r="D80" s="3" t="s">
        <v>532</v>
      </c>
      <c r="E80" s="3" t="s">
        <v>170</v>
      </c>
      <c r="G80" s="3" t="s">
        <v>530</v>
      </c>
      <c r="H80" s="3" t="s">
        <v>533</v>
      </c>
      <c r="I80" s="3" t="s">
        <v>31</v>
      </c>
      <c r="J80" s="3" t="s">
        <v>532</v>
      </c>
      <c r="K80" s="3" t="s">
        <v>534</v>
      </c>
      <c r="M80" s="3" t="s">
        <v>530</v>
      </c>
      <c r="N80" s="3" t="s">
        <v>535</v>
      </c>
      <c r="O80" s="3" t="s">
        <v>14</v>
      </c>
      <c r="P80" s="3" t="s">
        <v>18</v>
      </c>
      <c r="Q80" s="3" t="s">
        <v>536</v>
      </c>
      <c r="S80" s="3" t="s">
        <v>530</v>
      </c>
      <c r="T80" s="3" t="s">
        <v>537</v>
      </c>
      <c r="U80" s="3" t="s">
        <v>14</v>
      </c>
      <c r="V80" s="3" t="s">
        <v>18</v>
      </c>
      <c r="W80" s="3" t="s">
        <v>28</v>
      </c>
    </row>
    <row r="81" s="1" customFormat="1" ht="25" customHeight="1" spans="1:23">
      <c r="A81" s="3" t="s">
        <v>538</v>
      </c>
      <c r="B81" s="3" t="s">
        <v>539</v>
      </c>
      <c r="C81" s="3" t="s">
        <v>14</v>
      </c>
      <c r="D81" s="3" t="s">
        <v>18</v>
      </c>
      <c r="E81" s="3" t="s">
        <v>28</v>
      </c>
      <c r="G81" s="3" t="s">
        <v>538</v>
      </c>
      <c r="H81" s="3" t="s">
        <v>540</v>
      </c>
      <c r="I81" s="3" t="s">
        <v>31</v>
      </c>
      <c r="J81" s="3" t="s">
        <v>18</v>
      </c>
      <c r="K81" s="3" t="s">
        <v>541</v>
      </c>
      <c r="M81" s="3" t="s">
        <v>538</v>
      </c>
      <c r="N81" s="3" t="s">
        <v>542</v>
      </c>
      <c r="O81" s="3" t="s">
        <v>14</v>
      </c>
      <c r="P81" s="3" t="s">
        <v>39</v>
      </c>
      <c r="Q81" s="3" t="s">
        <v>79</v>
      </c>
      <c r="S81" s="3" t="s">
        <v>538</v>
      </c>
      <c r="T81" s="3" t="s">
        <v>543</v>
      </c>
      <c r="U81" s="3" t="s">
        <v>31</v>
      </c>
      <c r="V81" s="3" t="s">
        <v>18</v>
      </c>
      <c r="W81" s="3" t="s">
        <v>79</v>
      </c>
    </row>
    <row r="82" s="1" customFormat="1" ht="25" customHeight="1" spans="1:23">
      <c r="A82" s="3" t="s">
        <v>544</v>
      </c>
      <c r="B82" s="3" t="s">
        <v>545</v>
      </c>
      <c r="C82" s="3" t="s">
        <v>14</v>
      </c>
      <c r="D82" s="3" t="s">
        <v>18</v>
      </c>
      <c r="E82" s="3" t="s">
        <v>21</v>
      </c>
      <c r="G82" s="3" t="s">
        <v>544</v>
      </c>
      <c r="H82" s="3" t="s">
        <v>546</v>
      </c>
      <c r="I82" s="3" t="s">
        <v>14</v>
      </c>
      <c r="J82" s="3" t="s">
        <v>123</v>
      </c>
      <c r="K82" s="3" t="s">
        <v>547</v>
      </c>
      <c r="M82" s="3" t="s">
        <v>544</v>
      </c>
      <c r="N82" s="3" t="s">
        <v>548</v>
      </c>
      <c r="O82" s="3" t="s">
        <v>14</v>
      </c>
      <c r="P82" s="3" t="s">
        <v>18</v>
      </c>
      <c r="Q82" s="3" t="s">
        <v>549</v>
      </c>
      <c r="S82" s="3" t="s">
        <v>544</v>
      </c>
      <c r="T82" s="3" t="s">
        <v>550</v>
      </c>
      <c r="U82" s="3" t="s">
        <v>14</v>
      </c>
      <c r="V82" s="3" t="s">
        <v>18</v>
      </c>
      <c r="W82" s="3" t="s">
        <v>551</v>
      </c>
    </row>
    <row r="83" s="1" customFormat="1" ht="25" customHeight="1" spans="1:23">
      <c r="A83" s="3" t="s">
        <v>552</v>
      </c>
      <c r="B83" s="3" t="s">
        <v>553</v>
      </c>
      <c r="C83" s="3" t="s">
        <v>14</v>
      </c>
      <c r="D83" s="3" t="s">
        <v>18</v>
      </c>
      <c r="E83" s="3" t="s">
        <v>59</v>
      </c>
      <c r="G83" s="3" t="s">
        <v>552</v>
      </c>
      <c r="H83" s="3" t="s">
        <v>554</v>
      </c>
      <c r="I83" s="3" t="s">
        <v>31</v>
      </c>
      <c r="J83" s="3" t="s">
        <v>18</v>
      </c>
      <c r="K83" s="3" t="s">
        <v>555</v>
      </c>
      <c r="M83" s="3" t="s">
        <v>552</v>
      </c>
      <c r="N83" s="3" t="s">
        <v>556</v>
      </c>
      <c r="O83" s="3" t="s">
        <v>14</v>
      </c>
      <c r="P83" s="3" t="s">
        <v>18</v>
      </c>
      <c r="Q83" s="3" t="s">
        <v>59</v>
      </c>
      <c r="S83" s="3" t="s">
        <v>552</v>
      </c>
      <c r="T83" s="3" t="s">
        <v>557</v>
      </c>
      <c r="U83" s="3" t="s">
        <v>14</v>
      </c>
      <c r="V83" s="3" t="s">
        <v>18</v>
      </c>
      <c r="W83" s="3" t="s">
        <v>28</v>
      </c>
    </row>
    <row r="84" s="1" customFormat="1" ht="25" customHeight="1" spans="1:23">
      <c r="A84" s="3" t="s">
        <v>558</v>
      </c>
      <c r="B84" s="3" t="s">
        <v>559</v>
      </c>
      <c r="C84" s="3" t="s">
        <v>14</v>
      </c>
      <c r="D84" s="3" t="s">
        <v>18</v>
      </c>
      <c r="E84" s="3" t="s">
        <v>560</v>
      </c>
      <c r="G84" s="3" t="s">
        <v>558</v>
      </c>
      <c r="H84" s="3" t="s">
        <v>561</v>
      </c>
      <c r="I84" s="3" t="s">
        <v>14</v>
      </c>
      <c r="J84" s="3" t="s">
        <v>18</v>
      </c>
      <c r="K84" s="3" t="s">
        <v>46</v>
      </c>
      <c r="M84" s="3" t="s">
        <v>558</v>
      </c>
      <c r="N84" s="3" t="s">
        <v>562</v>
      </c>
      <c r="O84" s="3" t="s">
        <v>14</v>
      </c>
      <c r="P84" s="3" t="s">
        <v>18</v>
      </c>
      <c r="Q84" s="3" t="s">
        <v>102</v>
      </c>
      <c r="S84" s="3" t="s">
        <v>558</v>
      </c>
      <c r="T84" s="3" t="s">
        <v>563</v>
      </c>
      <c r="U84" s="3" t="s">
        <v>14</v>
      </c>
      <c r="V84" s="3" t="s">
        <v>18</v>
      </c>
      <c r="W84" s="3" t="s">
        <v>28</v>
      </c>
    </row>
    <row r="85" s="1" customFormat="1" ht="25" customHeight="1" spans="1:23">
      <c r="A85" s="3" t="s">
        <v>564</v>
      </c>
      <c r="B85" s="3" t="s">
        <v>565</v>
      </c>
      <c r="C85" s="3" t="s">
        <v>31</v>
      </c>
      <c r="D85" s="3" t="s">
        <v>18</v>
      </c>
      <c r="E85" s="3" t="s">
        <v>566</v>
      </c>
      <c r="G85" s="3" t="s">
        <v>564</v>
      </c>
      <c r="H85" s="3" t="s">
        <v>567</v>
      </c>
      <c r="I85" s="3" t="s">
        <v>14</v>
      </c>
      <c r="J85" s="3" t="s">
        <v>18</v>
      </c>
      <c r="K85" s="3" t="s">
        <v>79</v>
      </c>
      <c r="M85" s="3" t="s">
        <v>564</v>
      </c>
      <c r="N85" s="3" t="s">
        <v>568</v>
      </c>
      <c r="O85" s="3" t="s">
        <v>14</v>
      </c>
      <c r="P85" s="3" t="s">
        <v>18</v>
      </c>
      <c r="Q85" s="3" t="s">
        <v>569</v>
      </c>
      <c r="S85" s="3" t="s">
        <v>564</v>
      </c>
      <c r="T85" s="3" t="s">
        <v>570</v>
      </c>
      <c r="U85" s="3" t="s">
        <v>14</v>
      </c>
      <c r="V85" s="3" t="s">
        <v>18</v>
      </c>
      <c r="W85" s="3" t="s">
        <v>77</v>
      </c>
    </row>
    <row r="86" s="1" customFormat="1" ht="25" customHeight="1" spans="1:23">
      <c r="A86" s="3" t="s">
        <v>571</v>
      </c>
      <c r="B86" s="3" t="s">
        <v>572</v>
      </c>
      <c r="C86" s="3" t="s">
        <v>14</v>
      </c>
      <c r="D86" s="3" t="s">
        <v>18</v>
      </c>
      <c r="E86" s="3" t="s">
        <v>573</v>
      </c>
      <c r="G86" s="3" t="s">
        <v>571</v>
      </c>
      <c r="H86" s="3" t="s">
        <v>574</v>
      </c>
      <c r="I86" s="3" t="s">
        <v>14</v>
      </c>
      <c r="J86" s="3" t="s">
        <v>18</v>
      </c>
      <c r="K86" s="3" t="s">
        <v>63</v>
      </c>
      <c r="M86" s="3" t="s">
        <v>571</v>
      </c>
      <c r="N86" s="3" t="s">
        <v>575</v>
      </c>
      <c r="O86" s="3" t="s">
        <v>14</v>
      </c>
      <c r="P86" s="3" t="s">
        <v>18</v>
      </c>
      <c r="Q86" s="3" t="s">
        <v>576</v>
      </c>
      <c r="S86" s="3" t="s">
        <v>571</v>
      </c>
      <c r="T86" s="3" t="s">
        <v>577</v>
      </c>
      <c r="U86" s="3" t="s">
        <v>14</v>
      </c>
      <c r="V86" s="3" t="s">
        <v>18</v>
      </c>
      <c r="W86" s="3" t="s">
        <v>102</v>
      </c>
    </row>
    <row r="87" s="1" customFormat="1" ht="25" customHeight="1" spans="1:23">
      <c r="A87" s="3" t="s">
        <v>578</v>
      </c>
      <c r="B87" s="3" t="s">
        <v>579</v>
      </c>
      <c r="C87" s="3" t="s">
        <v>14</v>
      </c>
      <c r="D87" s="3" t="s">
        <v>18</v>
      </c>
      <c r="E87" s="3" t="s">
        <v>91</v>
      </c>
      <c r="G87" s="3" t="s">
        <v>578</v>
      </c>
      <c r="H87" s="3" t="s">
        <v>580</v>
      </c>
      <c r="I87" s="3" t="s">
        <v>14</v>
      </c>
      <c r="J87" s="3" t="s">
        <v>18</v>
      </c>
      <c r="K87" s="3" t="s">
        <v>42</v>
      </c>
      <c r="M87" s="3" t="s">
        <v>578</v>
      </c>
      <c r="N87" s="3" t="s">
        <v>438</v>
      </c>
      <c r="O87" s="3" t="s">
        <v>14</v>
      </c>
      <c r="P87" s="3" t="s">
        <v>18</v>
      </c>
      <c r="Q87" s="3" t="s">
        <v>202</v>
      </c>
      <c r="S87" s="3" t="s">
        <v>578</v>
      </c>
      <c r="T87" s="3" t="s">
        <v>581</v>
      </c>
      <c r="U87" s="3" t="s">
        <v>14</v>
      </c>
      <c r="V87" s="3" t="s">
        <v>18</v>
      </c>
      <c r="W87" s="3" t="s">
        <v>79</v>
      </c>
    </row>
    <row r="88" s="1" customFormat="1" ht="25" customHeight="1" spans="1:23">
      <c r="A88" s="3" t="s">
        <v>582</v>
      </c>
      <c r="B88" s="3" t="s">
        <v>583</v>
      </c>
      <c r="C88" s="3" t="s">
        <v>14</v>
      </c>
      <c r="D88" s="3" t="s">
        <v>18</v>
      </c>
      <c r="E88" s="3" t="s">
        <v>584</v>
      </c>
      <c r="G88" s="3" t="s">
        <v>582</v>
      </c>
      <c r="H88" s="3" t="s">
        <v>585</v>
      </c>
      <c r="I88" s="3" t="s">
        <v>14</v>
      </c>
      <c r="J88" s="3" t="s">
        <v>50</v>
      </c>
      <c r="K88" s="3" t="s">
        <v>586</v>
      </c>
      <c r="M88" s="3" t="s">
        <v>582</v>
      </c>
      <c r="N88" s="3" t="s">
        <v>587</v>
      </c>
      <c r="O88" s="3" t="s">
        <v>14</v>
      </c>
      <c r="P88" s="3" t="s">
        <v>123</v>
      </c>
      <c r="Q88" s="3" t="s">
        <v>588</v>
      </c>
      <c r="S88" s="3" t="s">
        <v>582</v>
      </c>
      <c r="T88" s="3" t="s">
        <v>589</v>
      </c>
      <c r="U88" s="3" t="s">
        <v>14</v>
      </c>
      <c r="V88" s="3" t="s">
        <v>18</v>
      </c>
      <c r="W88" s="3" t="s">
        <v>28</v>
      </c>
    </row>
    <row r="89" s="1" customFormat="1" ht="25" customHeight="1" spans="1:23">
      <c r="A89" s="3" t="s">
        <v>590</v>
      </c>
      <c r="B89" s="3" t="s">
        <v>591</v>
      </c>
      <c r="C89" s="3" t="s">
        <v>14</v>
      </c>
      <c r="D89" s="3" t="s">
        <v>18</v>
      </c>
      <c r="E89" s="3" t="s">
        <v>592</v>
      </c>
      <c r="G89" s="3" t="s">
        <v>590</v>
      </c>
      <c r="H89" s="3" t="s">
        <v>593</v>
      </c>
      <c r="I89" s="3" t="s">
        <v>14</v>
      </c>
      <c r="J89" s="3" t="s">
        <v>15</v>
      </c>
      <c r="K89" s="3" t="s">
        <v>594</v>
      </c>
      <c r="M89" s="3" t="s">
        <v>590</v>
      </c>
      <c r="N89" s="3" t="s">
        <v>595</v>
      </c>
      <c r="O89" s="3" t="s">
        <v>14</v>
      </c>
      <c r="P89" s="3" t="s">
        <v>18</v>
      </c>
      <c r="Q89" s="3" t="s">
        <v>28</v>
      </c>
      <c r="S89" s="3" t="s">
        <v>590</v>
      </c>
      <c r="T89" s="3" t="s">
        <v>596</v>
      </c>
      <c r="U89" s="3" t="s">
        <v>14</v>
      </c>
      <c r="V89" s="3" t="s">
        <v>50</v>
      </c>
      <c r="W89" s="3" t="s">
        <v>16</v>
      </c>
    </row>
    <row r="90" s="1" customFormat="1" ht="25" customHeight="1" spans="1:23">
      <c r="A90" s="3" t="s">
        <v>597</v>
      </c>
      <c r="B90" s="3" t="s">
        <v>598</v>
      </c>
      <c r="C90" s="3" t="s">
        <v>14</v>
      </c>
      <c r="D90" s="3" t="s">
        <v>18</v>
      </c>
      <c r="E90" s="3" t="s">
        <v>28</v>
      </c>
      <c r="G90" s="3" t="s">
        <v>597</v>
      </c>
      <c r="H90" s="3" t="s">
        <v>599</v>
      </c>
      <c r="I90" s="3" t="s">
        <v>14</v>
      </c>
      <c r="J90" s="3" t="s">
        <v>39</v>
      </c>
      <c r="K90" s="3" t="s">
        <v>234</v>
      </c>
      <c r="M90" s="3" t="s">
        <v>597</v>
      </c>
      <c r="N90" s="3" t="s">
        <v>600</v>
      </c>
      <c r="O90" s="3" t="s">
        <v>14</v>
      </c>
      <c r="P90" s="3" t="s">
        <v>18</v>
      </c>
      <c r="Q90" s="3" t="s">
        <v>601</v>
      </c>
      <c r="S90" s="3" t="s">
        <v>597</v>
      </c>
      <c r="T90" s="3" t="s">
        <v>602</v>
      </c>
      <c r="U90" s="3" t="s">
        <v>14</v>
      </c>
      <c r="V90" s="3" t="s">
        <v>18</v>
      </c>
      <c r="W90" s="3" t="s">
        <v>603</v>
      </c>
    </row>
    <row r="91" s="1" customFormat="1" ht="25" customHeight="1" spans="1:23">
      <c r="A91" s="3" t="s">
        <v>604</v>
      </c>
      <c r="B91" s="3" t="s">
        <v>605</v>
      </c>
      <c r="C91" s="3" t="s">
        <v>14</v>
      </c>
      <c r="D91" s="3" t="s">
        <v>18</v>
      </c>
      <c r="E91" s="3" t="s">
        <v>28</v>
      </c>
      <c r="G91" s="3" t="s">
        <v>604</v>
      </c>
      <c r="H91" s="3" t="s">
        <v>606</v>
      </c>
      <c r="I91" s="3" t="s">
        <v>14</v>
      </c>
      <c r="J91" s="3" t="s">
        <v>18</v>
      </c>
      <c r="K91" s="3" t="s">
        <v>312</v>
      </c>
      <c r="M91" s="3" t="s">
        <v>604</v>
      </c>
      <c r="N91" s="3" t="s">
        <v>607</v>
      </c>
      <c r="O91" s="3" t="s">
        <v>14</v>
      </c>
      <c r="P91" s="3" t="s">
        <v>18</v>
      </c>
      <c r="Q91" s="3" t="s">
        <v>28</v>
      </c>
      <c r="S91" s="3" t="s">
        <v>604</v>
      </c>
      <c r="T91" s="3" t="s">
        <v>80</v>
      </c>
      <c r="U91" s="3" t="s">
        <v>14</v>
      </c>
      <c r="V91" s="3" t="s">
        <v>18</v>
      </c>
      <c r="W91" s="3" t="s">
        <v>608</v>
      </c>
    </row>
    <row r="92" s="1" customFormat="1" ht="25" customHeight="1" spans="1:23">
      <c r="A92" s="3" t="s">
        <v>609</v>
      </c>
      <c r="B92" s="3" t="s">
        <v>80</v>
      </c>
      <c r="C92" s="3" t="s">
        <v>14</v>
      </c>
      <c r="D92" s="3" t="s">
        <v>39</v>
      </c>
      <c r="E92" s="3" t="s">
        <v>28</v>
      </c>
      <c r="G92" s="3" t="s">
        <v>609</v>
      </c>
      <c r="H92" s="3" t="s">
        <v>610</v>
      </c>
      <c r="I92" s="3" t="s">
        <v>14</v>
      </c>
      <c r="J92" s="3" t="s">
        <v>18</v>
      </c>
      <c r="K92" s="3" t="s">
        <v>312</v>
      </c>
      <c r="M92" s="3" t="s">
        <v>609</v>
      </c>
      <c r="N92" s="3" t="s">
        <v>611</v>
      </c>
      <c r="O92" s="3" t="s">
        <v>14</v>
      </c>
      <c r="P92" s="3" t="s">
        <v>18</v>
      </c>
      <c r="Q92" s="3" t="s">
        <v>612</v>
      </c>
      <c r="S92" s="3" t="s">
        <v>609</v>
      </c>
      <c r="T92" s="3" t="s">
        <v>613</v>
      </c>
      <c r="U92" s="3" t="s">
        <v>31</v>
      </c>
      <c r="V92" s="3" t="s">
        <v>123</v>
      </c>
      <c r="W92" s="3" t="s">
        <v>213</v>
      </c>
    </row>
    <row r="93" s="1" customFormat="1" ht="25" customHeight="1" spans="1:23">
      <c r="A93" s="3" t="s">
        <v>614</v>
      </c>
      <c r="B93" s="3" t="s">
        <v>615</v>
      </c>
      <c r="C93" s="3" t="s">
        <v>14</v>
      </c>
      <c r="D93" s="3" t="s">
        <v>18</v>
      </c>
      <c r="E93" s="3" t="s">
        <v>413</v>
      </c>
      <c r="G93" s="3" t="s">
        <v>614</v>
      </c>
      <c r="H93" s="3" t="s">
        <v>616</v>
      </c>
      <c r="I93" s="3" t="s">
        <v>14</v>
      </c>
      <c r="J93" s="3" t="s">
        <v>286</v>
      </c>
      <c r="K93" s="3" t="s">
        <v>28</v>
      </c>
      <c r="M93" s="3" t="s">
        <v>614</v>
      </c>
      <c r="N93" s="3" t="s">
        <v>617</v>
      </c>
      <c r="O93" s="3" t="s">
        <v>14</v>
      </c>
      <c r="P93" s="3" t="s">
        <v>18</v>
      </c>
      <c r="Q93" s="3" t="s">
        <v>618</v>
      </c>
      <c r="S93" s="3" t="s">
        <v>614</v>
      </c>
      <c r="T93" s="3" t="s">
        <v>619</v>
      </c>
      <c r="U93" s="3" t="s">
        <v>14</v>
      </c>
      <c r="V93" s="3" t="s">
        <v>18</v>
      </c>
      <c r="W93" s="3" t="s">
        <v>72</v>
      </c>
    </row>
    <row r="94" s="1" customFormat="1" ht="25" customHeight="1" spans="1:23">
      <c r="A94" s="3" t="s">
        <v>620</v>
      </c>
      <c r="B94" s="3" t="s">
        <v>621</v>
      </c>
      <c r="C94" s="3" t="s">
        <v>14</v>
      </c>
      <c r="D94" s="3" t="s">
        <v>18</v>
      </c>
      <c r="E94" s="3" t="s">
        <v>59</v>
      </c>
      <c r="G94" s="3" t="s">
        <v>620</v>
      </c>
      <c r="H94" s="3" t="s">
        <v>622</v>
      </c>
      <c r="I94" s="3" t="s">
        <v>14</v>
      </c>
      <c r="J94" s="3" t="s">
        <v>18</v>
      </c>
      <c r="K94" s="3" t="s">
        <v>28</v>
      </c>
      <c r="M94" s="3" t="s">
        <v>620</v>
      </c>
      <c r="N94" s="3" t="s">
        <v>623</v>
      </c>
      <c r="O94" s="3" t="s">
        <v>14</v>
      </c>
      <c r="P94" s="3" t="s">
        <v>18</v>
      </c>
      <c r="Q94" s="3" t="s">
        <v>28</v>
      </c>
      <c r="S94" s="3" t="s">
        <v>620</v>
      </c>
      <c r="T94" s="3" t="s">
        <v>624</v>
      </c>
      <c r="U94" s="3" t="s">
        <v>14</v>
      </c>
      <c r="V94" s="3" t="s">
        <v>123</v>
      </c>
      <c r="W94" s="3" t="s">
        <v>185</v>
      </c>
    </row>
    <row r="95" s="1" customFormat="1" ht="25" customHeight="1" spans="1:23">
      <c r="A95" s="3" t="s">
        <v>625</v>
      </c>
      <c r="B95" s="3" t="s">
        <v>626</v>
      </c>
      <c r="C95" s="3" t="s">
        <v>14</v>
      </c>
      <c r="D95" s="3" t="s">
        <v>50</v>
      </c>
      <c r="E95" s="3" t="s">
        <v>51</v>
      </c>
      <c r="G95" s="3" t="s">
        <v>625</v>
      </c>
      <c r="H95" s="3" t="s">
        <v>627</v>
      </c>
      <c r="I95" s="3" t="s">
        <v>14</v>
      </c>
      <c r="J95" s="3" t="s">
        <v>18</v>
      </c>
      <c r="K95" s="3" t="s">
        <v>163</v>
      </c>
      <c r="M95" s="3" t="s">
        <v>625</v>
      </c>
      <c r="N95" s="3" t="s">
        <v>628</v>
      </c>
      <c r="O95" s="3" t="s">
        <v>14</v>
      </c>
      <c r="P95" s="3" t="s">
        <v>18</v>
      </c>
      <c r="Q95" s="3" t="s">
        <v>79</v>
      </c>
      <c r="S95" s="3" t="s">
        <v>625</v>
      </c>
      <c r="T95" s="3" t="s">
        <v>629</v>
      </c>
      <c r="U95" s="3" t="s">
        <v>14</v>
      </c>
      <c r="V95" s="3" t="s">
        <v>630</v>
      </c>
      <c r="W95" s="3" t="s">
        <v>631</v>
      </c>
    </row>
    <row r="96" s="1" customFormat="1" ht="25" customHeight="1" spans="1:23">
      <c r="A96" s="3" t="s">
        <v>632</v>
      </c>
      <c r="B96" s="3" t="s">
        <v>633</v>
      </c>
      <c r="C96" s="3" t="s">
        <v>14</v>
      </c>
      <c r="D96" s="3" t="s">
        <v>18</v>
      </c>
      <c r="E96" s="3" t="s">
        <v>469</v>
      </c>
      <c r="G96" s="3" t="s">
        <v>632</v>
      </c>
      <c r="H96" s="3" t="s">
        <v>634</v>
      </c>
      <c r="I96" s="3" t="s">
        <v>14</v>
      </c>
      <c r="J96" s="3" t="s">
        <v>39</v>
      </c>
      <c r="K96" s="3" t="s">
        <v>635</v>
      </c>
      <c r="M96" s="3" t="s">
        <v>632</v>
      </c>
      <c r="N96" s="3" t="s">
        <v>636</v>
      </c>
      <c r="O96" s="3" t="s">
        <v>14</v>
      </c>
      <c r="P96" s="3" t="s">
        <v>39</v>
      </c>
      <c r="Q96" s="3" t="s">
        <v>28</v>
      </c>
      <c r="S96" s="3" t="s">
        <v>632</v>
      </c>
      <c r="T96" s="3" t="s">
        <v>637</v>
      </c>
      <c r="U96" s="3" t="s">
        <v>14</v>
      </c>
      <c r="V96" s="3" t="s">
        <v>18</v>
      </c>
      <c r="W96" s="3" t="s">
        <v>146</v>
      </c>
    </row>
    <row r="97" s="1" customFormat="1" ht="25" customHeight="1" spans="1:23">
      <c r="A97" s="3" t="s">
        <v>638</v>
      </c>
      <c r="B97" s="3" t="s">
        <v>639</v>
      </c>
      <c r="C97" s="3" t="s">
        <v>14</v>
      </c>
      <c r="D97" s="3" t="s">
        <v>18</v>
      </c>
      <c r="E97" s="3" t="s">
        <v>97</v>
      </c>
      <c r="G97" s="3" t="s">
        <v>638</v>
      </c>
      <c r="H97" s="3" t="s">
        <v>640</v>
      </c>
      <c r="I97" s="3" t="s">
        <v>14</v>
      </c>
      <c r="J97" s="3" t="s">
        <v>18</v>
      </c>
      <c r="K97" s="3" t="s">
        <v>312</v>
      </c>
      <c r="M97" s="3" t="s">
        <v>638</v>
      </c>
      <c r="N97" s="3" t="s">
        <v>641</v>
      </c>
      <c r="O97" s="3" t="s">
        <v>14</v>
      </c>
      <c r="P97" s="3" t="s">
        <v>18</v>
      </c>
      <c r="Q97" s="3" t="s">
        <v>642</v>
      </c>
      <c r="S97" s="3" t="s">
        <v>638</v>
      </c>
      <c r="T97" s="3" t="s">
        <v>643</v>
      </c>
      <c r="U97" s="3" t="s">
        <v>14</v>
      </c>
      <c r="V97" s="3" t="s">
        <v>18</v>
      </c>
      <c r="W97" s="3" t="s">
        <v>59</v>
      </c>
    </row>
    <row r="98" s="1" customFormat="1" ht="25" customHeight="1" spans="1:23">
      <c r="A98" s="3" t="s">
        <v>644</v>
      </c>
      <c r="B98" s="3" t="s">
        <v>645</v>
      </c>
      <c r="C98" s="3" t="s">
        <v>14</v>
      </c>
      <c r="D98" s="3" t="s">
        <v>18</v>
      </c>
      <c r="E98" s="3" t="s">
        <v>646</v>
      </c>
      <c r="G98" s="3" t="s">
        <v>644</v>
      </c>
      <c r="H98" s="3" t="s">
        <v>647</v>
      </c>
      <c r="I98" s="3" t="s">
        <v>14</v>
      </c>
      <c r="J98" s="3" t="s">
        <v>18</v>
      </c>
      <c r="K98" s="3" t="s">
        <v>28</v>
      </c>
      <c r="M98" s="3" t="s">
        <v>644</v>
      </c>
      <c r="N98" s="3" t="s">
        <v>648</v>
      </c>
      <c r="O98" s="3" t="s">
        <v>14</v>
      </c>
      <c r="P98" s="3" t="s">
        <v>18</v>
      </c>
      <c r="Q98" s="3" t="s">
        <v>649</v>
      </c>
      <c r="S98" s="3" t="s">
        <v>644</v>
      </c>
      <c r="T98" s="3" t="s">
        <v>650</v>
      </c>
      <c r="U98" s="3" t="s">
        <v>14</v>
      </c>
      <c r="V98" s="3" t="s">
        <v>18</v>
      </c>
      <c r="W98" s="3" t="s">
        <v>651</v>
      </c>
    </row>
    <row r="99" s="1" customFormat="1" ht="25" customHeight="1" spans="1:23">
      <c r="A99" s="3" t="s">
        <v>652</v>
      </c>
      <c r="B99" s="3" t="s">
        <v>653</v>
      </c>
      <c r="C99" s="3" t="s">
        <v>14</v>
      </c>
      <c r="D99" s="3" t="s">
        <v>18</v>
      </c>
      <c r="E99" s="3" t="s">
        <v>654</v>
      </c>
      <c r="G99" s="3" t="s">
        <v>652</v>
      </c>
      <c r="H99" s="3" t="s">
        <v>655</v>
      </c>
      <c r="I99" s="3" t="s">
        <v>14</v>
      </c>
      <c r="J99" s="3" t="s">
        <v>18</v>
      </c>
      <c r="K99" s="3" t="s">
        <v>161</v>
      </c>
      <c r="M99" s="3" t="s">
        <v>652</v>
      </c>
      <c r="N99" s="3" t="s">
        <v>656</v>
      </c>
      <c r="O99" s="3" t="s">
        <v>14</v>
      </c>
      <c r="P99" s="3" t="s">
        <v>18</v>
      </c>
      <c r="Q99" s="3" t="s">
        <v>28</v>
      </c>
      <c r="S99" s="3" t="s">
        <v>652</v>
      </c>
      <c r="T99" s="3" t="s">
        <v>657</v>
      </c>
      <c r="U99" s="3" t="s">
        <v>14</v>
      </c>
      <c r="V99" s="3" t="s">
        <v>18</v>
      </c>
      <c r="W99" s="3" t="s">
        <v>72</v>
      </c>
    </row>
    <row r="100" s="1" customFormat="1" ht="25" customHeight="1" spans="1:23">
      <c r="A100" s="3" t="s">
        <v>658</v>
      </c>
      <c r="B100" s="3" t="s">
        <v>659</v>
      </c>
      <c r="C100" s="3" t="s">
        <v>14</v>
      </c>
      <c r="D100" s="3" t="s">
        <v>39</v>
      </c>
      <c r="E100" s="3" t="s">
        <v>79</v>
      </c>
      <c r="G100" s="3" t="s">
        <v>658</v>
      </c>
      <c r="H100" s="3" t="s">
        <v>660</v>
      </c>
      <c r="I100" s="3" t="s">
        <v>14</v>
      </c>
      <c r="J100" s="3" t="s">
        <v>39</v>
      </c>
      <c r="K100" s="3" t="s">
        <v>661</v>
      </c>
      <c r="M100" s="3" t="s">
        <v>658</v>
      </c>
      <c r="N100" s="3" t="s">
        <v>662</v>
      </c>
      <c r="O100" s="3" t="s">
        <v>14</v>
      </c>
      <c r="P100" s="3" t="s">
        <v>18</v>
      </c>
      <c r="Q100" s="3" t="s">
        <v>28</v>
      </c>
      <c r="S100" s="3" t="s">
        <v>658</v>
      </c>
      <c r="T100" s="3" t="s">
        <v>663</v>
      </c>
      <c r="U100" s="3" t="s">
        <v>14</v>
      </c>
      <c r="V100" s="3" t="s">
        <v>18</v>
      </c>
      <c r="W100" s="3" t="s">
        <v>202</v>
      </c>
    </row>
    <row r="101" s="1" customFormat="1" ht="25" customHeight="1" spans="1:23">
      <c r="A101" s="3" t="s">
        <v>664</v>
      </c>
      <c r="B101" s="3" t="s">
        <v>665</v>
      </c>
      <c r="C101" s="3" t="s">
        <v>14</v>
      </c>
      <c r="D101" s="3" t="s">
        <v>18</v>
      </c>
      <c r="E101" s="3" t="s">
        <v>666</v>
      </c>
      <c r="G101" s="3" t="s">
        <v>664</v>
      </c>
      <c r="H101" s="3" t="s">
        <v>667</v>
      </c>
      <c r="I101" s="3" t="s">
        <v>31</v>
      </c>
      <c r="J101" s="3" t="s">
        <v>18</v>
      </c>
      <c r="K101" s="3" t="s">
        <v>72</v>
      </c>
      <c r="M101" s="3" t="s">
        <v>664</v>
      </c>
      <c r="N101" s="3" t="s">
        <v>668</v>
      </c>
      <c r="O101" s="3" t="s">
        <v>14</v>
      </c>
      <c r="P101" s="3" t="s">
        <v>18</v>
      </c>
      <c r="Q101" s="3" t="s">
        <v>59</v>
      </c>
      <c r="S101" s="3" t="s">
        <v>664</v>
      </c>
      <c r="T101" s="3" t="s">
        <v>669</v>
      </c>
      <c r="U101" s="3" t="s">
        <v>14</v>
      </c>
      <c r="V101" s="3" t="s">
        <v>18</v>
      </c>
      <c r="W101" s="3" t="s">
        <v>290</v>
      </c>
    </row>
    <row r="102" s="1" customFormat="1" ht="25" customHeight="1" spans="1:23">
      <c r="A102" s="3" t="s">
        <v>670</v>
      </c>
      <c r="B102" s="3" t="s">
        <v>671</v>
      </c>
      <c r="C102" s="3" t="s">
        <v>14</v>
      </c>
      <c r="D102" s="3" t="s">
        <v>39</v>
      </c>
      <c r="E102" s="3" t="s">
        <v>672</v>
      </c>
      <c r="G102" s="3" t="s">
        <v>670</v>
      </c>
      <c r="H102" s="3" t="s">
        <v>673</v>
      </c>
      <c r="I102" s="3" t="s">
        <v>14</v>
      </c>
      <c r="J102" s="3" t="s">
        <v>18</v>
      </c>
      <c r="K102" s="3" t="s">
        <v>79</v>
      </c>
      <c r="M102" s="3" t="s">
        <v>670</v>
      </c>
      <c r="N102" s="3" t="s">
        <v>674</v>
      </c>
      <c r="O102" s="3" t="s">
        <v>14</v>
      </c>
      <c r="P102" s="3" t="s">
        <v>18</v>
      </c>
      <c r="Q102" s="3" t="s">
        <v>59</v>
      </c>
      <c r="S102" s="3" t="s">
        <v>670</v>
      </c>
      <c r="T102" s="3" t="s">
        <v>675</v>
      </c>
      <c r="U102" s="3" t="s">
        <v>14</v>
      </c>
      <c r="V102" s="3" t="s">
        <v>18</v>
      </c>
      <c r="W102" s="3" t="s">
        <v>676</v>
      </c>
    </row>
    <row r="103" s="1" customFormat="1" ht="25" customHeight="1" spans="1:23">
      <c r="A103" s="3" t="s">
        <v>677</v>
      </c>
      <c r="B103" s="3" t="s">
        <v>678</v>
      </c>
      <c r="C103" s="3" t="s">
        <v>14</v>
      </c>
      <c r="D103" s="3" t="s">
        <v>18</v>
      </c>
      <c r="E103" s="3" t="s">
        <v>59</v>
      </c>
      <c r="G103" s="3" t="s">
        <v>677</v>
      </c>
      <c r="H103" s="3" t="s">
        <v>679</v>
      </c>
      <c r="I103" s="3" t="s">
        <v>31</v>
      </c>
      <c r="J103" s="3" t="s">
        <v>15</v>
      </c>
      <c r="K103" s="3" t="s">
        <v>42</v>
      </c>
      <c r="M103" s="3" t="s">
        <v>677</v>
      </c>
      <c r="N103" s="3" t="s">
        <v>680</v>
      </c>
      <c r="O103" s="3" t="s">
        <v>14</v>
      </c>
      <c r="P103" s="3" t="s">
        <v>18</v>
      </c>
      <c r="Q103" s="3" t="s">
        <v>28</v>
      </c>
      <c r="S103" s="3" t="s">
        <v>677</v>
      </c>
      <c r="T103" s="3" t="s">
        <v>681</v>
      </c>
      <c r="U103" s="3" t="s">
        <v>14</v>
      </c>
      <c r="V103" s="3" t="s">
        <v>18</v>
      </c>
      <c r="W103" s="3" t="s">
        <v>28</v>
      </c>
    </row>
    <row r="104" s="1" customFormat="1" ht="25" customHeight="1" spans="1:23">
      <c r="A104" s="3" t="s">
        <v>682</v>
      </c>
      <c r="B104" s="3" t="s">
        <v>683</v>
      </c>
      <c r="C104" s="3" t="s">
        <v>14</v>
      </c>
      <c r="D104" s="3" t="s">
        <v>18</v>
      </c>
      <c r="E104" s="3" t="s">
        <v>684</v>
      </c>
      <c r="G104" s="3" t="s">
        <v>682</v>
      </c>
      <c r="H104" s="3" t="s">
        <v>685</v>
      </c>
      <c r="I104" s="3" t="s">
        <v>14</v>
      </c>
      <c r="J104" s="3" t="s">
        <v>18</v>
      </c>
      <c r="K104" s="3" t="s">
        <v>588</v>
      </c>
      <c r="M104" s="3" t="s">
        <v>682</v>
      </c>
      <c r="N104" s="3" t="s">
        <v>686</v>
      </c>
      <c r="O104" s="3" t="s">
        <v>14</v>
      </c>
      <c r="P104" s="3" t="s">
        <v>18</v>
      </c>
      <c r="Q104" s="3" t="s">
        <v>136</v>
      </c>
      <c r="S104" s="3" t="s">
        <v>682</v>
      </c>
      <c r="T104" s="3" t="s">
        <v>687</v>
      </c>
      <c r="U104" s="3" t="s">
        <v>14</v>
      </c>
      <c r="V104" s="3" t="s">
        <v>18</v>
      </c>
      <c r="W104" s="3" t="s">
        <v>28</v>
      </c>
    </row>
    <row r="105" s="1" customFormat="1" ht="25" customHeight="1" spans="1:23">
      <c r="A105" s="3" t="s">
        <v>688</v>
      </c>
      <c r="B105" s="3" t="s">
        <v>689</v>
      </c>
      <c r="C105" s="3" t="s">
        <v>14</v>
      </c>
      <c r="D105" s="3" t="s">
        <v>18</v>
      </c>
      <c r="E105" s="3" t="s">
        <v>690</v>
      </c>
      <c r="G105" s="3" t="s">
        <v>688</v>
      </c>
      <c r="H105" s="3" t="s">
        <v>691</v>
      </c>
      <c r="I105" s="3" t="s">
        <v>14</v>
      </c>
      <c r="J105" s="3" t="s">
        <v>18</v>
      </c>
      <c r="K105" s="3" t="s">
        <v>28</v>
      </c>
      <c r="S105" s="3" t="s">
        <v>688</v>
      </c>
      <c r="T105" s="3" t="s">
        <v>692</v>
      </c>
      <c r="U105" s="3" t="s">
        <v>14</v>
      </c>
      <c r="V105" s="3" t="s">
        <v>18</v>
      </c>
      <c r="W105" s="3" t="s">
        <v>59</v>
      </c>
    </row>
    <row r="106" s="1" customFormat="1" ht="25" customHeight="1" spans="1:23">
      <c r="A106" s="3" t="s">
        <v>693</v>
      </c>
      <c r="B106" s="3" t="s">
        <v>694</v>
      </c>
      <c r="C106" s="3" t="s">
        <v>14</v>
      </c>
      <c r="D106" s="3" t="s">
        <v>39</v>
      </c>
      <c r="E106" s="3" t="s">
        <v>695</v>
      </c>
      <c r="G106" s="3" t="s">
        <v>693</v>
      </c>
      <c r="H106" s="3" t="s">
        <v>696</v>
      </c>
      <c r="I106" s="3" t="s">
        <v>14</v>
      </c>
      <c r="J106" s="3" t="s">
        <v>18</v>
      </c>
      <c r="K106" s="3" t="s">
        <v>42</v>
      </c>
      <c r="S106" s="3" t="s">
        <v>693</v>
      </c>
      <c r="T106" s="3" t="s">
        <v>697</v>
      </c>
      <c r="U106" s="3" t="s">
        <v>14</v>
      </c>
      <c r="V106" s="3" t="s">
        <v>18</v>
      </c>
      <c r="W106" s="3" t="s">
        <v>91</v>
      </c>
    </row>
    <row r="107" s="1" customFormat="1" ht="25" customHeight="1" spans="1:23">
      <c r="A107" s="3" t="s">
        <v>698</v>
      </c>
      <c r="B107" s="3" t="s">
        <v>699</v>
      </c>
      <c r="C107" s="3" t="s">
        <v>14</v>
      </c>
      <c r="D107" s="3" t="s">
        <v>18</v>
      </c>
      <c r="E107" s="3" t="s">
        <v>28</v>
      </c>
      <c r="G107" s="3" t="s">
        <v>698</v>
      </c>
      <c r="H107" s="3" t="s">
        <v>700</v>
      </c>
      <c r="I107" s="3" t="s">
        <v>14</v>
      </c>
      <c r="J107" s="3" t="s">
        <v>123</v>
      </c>
      <c r="K107" s="3" t="s">
        <v>651</v>
      </c>
      <c r="S107" s="3" t="s">
        <v>698</v>
      </c>
      <c r="T107" s="3" t="s">
        <v>701</v>
      </c>
      <c r="U107" s="3" t="s">
        <v>14</v>
      </c>
      <c r="V107" s="3" t="s">
        <v>18</v>
      </c>
      <c r="W107" s="3" t="s">
        <v>28</v>
      </c>
    </row>
    <row r="108" s="1" customFormat="1" ht="25" customHeight="1" spans="1:23">
      <c r="A108" s="3" t="s">
        <v>702</v>
      </c>
      <c r="B108" s="3" t="s">
        <v>703</v>
      </c>
      <c r="C108" s="3" t="s">
        <v>14</v>
      </c>
      <c r="D108" s="3" t="s">
        <v>18</v>
      </c>
      <c r="E108" s="3" t="s">
        <v>68</v>
      </c>
      <c r="G108" s="3" t="s">
        <v>702</v>
      </c>
      <c r="H108" s="3" t="s">
        <v>704</v>
      </c>
      <c r="I108" s="3" t="s">
        <v>14</v>
      </c>
      <c r="J108" s="3" t="s">
        <v>18</v>
      </c>
      <c r="K108" s="3" t="s">
        <v>651</v>
      </c>
      <c r="S108" s="3" t="s">
        <v>702</v>
      </c>
      <c r="T108" s="3" t="s">
        <v>705</v>
      </c>
      <c r="U108" s="3" t="s">
        <v>14</v>
      </c>
      <c r="V108" s="3" t="s">
        <v>39</v>
      </c>
      <c r="W108" s="3" t="s">
        <v>706</v>
      </c>
    </row>
    <row r="109" s="1" customFormat="1" ht="25" customHeight="1" spans="1:23">
      <c r="A109" s="3" t="s">
        <v>707</v>
      </c>
      <c r="B109" s="3" t="s">
        <v>708</v>
      </c>
      <c r="C109" s="3" t="s">
        <v>14</v>
      </c>
      <c r="D109" s="3" t="s">
        <v>39</v>
      </c>
      <c r="E109" s="3" t="s">
        <v>74</v>
      </c>
      <c r="G109" s="3" t="s">
        <v>707</v>
      </c>
      <c r="H109" s="3" t="s">
        <v>709</v>
      </c>
      <c r="I109" s="3" t="s">
        <v>14</v>
      </c>
      <c r="J109" s="3" t="s">
        <v>39</v>
      </c>
      <c r="K109" s="3" t="s">
        <v>710</v>
      </c>
      <c r="S109" s="3" t="s">
        <v>707</v>
      </c>
      <c r="T109" s="3" t="s">
        <v>711</v>
      </c>
      <c r="U109" s="3" t="s">
        <v>31</v>
      </c>
      <c r="V109" s="3" t="s">
        <v>123</v>
      </c>
      <c r="W109" s="3" t="s">
        <v>28</v>
      </c>
    </row>
    <row r="110" s="1" customFormat="1" ht="25" customHeight="1" spans="1:23">
      <c r="A110" s="3" t="s">
        <v>712</v>
      </c>
      <c r="B110" s="3" t="s">
        <v>628</v>
      </c>
      <c r="C110" s="3" t="s">
        <v>14</v>
      </c>
      <c r="D110" s="3" t="s">
        <v>18</v>
      </c>
      <c r="E110" s="3" t="s">
        <v>28</v>
      </c>
      <c r="G110" s="3" t="s">
        <v>712</v>
      </c>
      <c r="H110" s="3" t="s">
        <v>713</v>
      </c>
      <c r="I110" s="3" t="s">
        <v>31</v>
      </c>
      <c r="J110" s="3" t="s">
        <v>39</v>
      </c>
      <c r="K110" s="3" t="s">
        <v>79</v>
      </c>
      <c r="S110" s="3" t="s">
        <v>712</v>
      </c>
      <c r="T110" s="3" t="s">
        <v>714</v>
      </c>
      <c r="U110" s="3" t="s">
        <v>14</v>
      </c>
      <c r="V110" s="3" t="s">
        <v>18</v>
      </c>
      <c r="W110" s="3" t="s">
        <v>28</v>
      </c>
    </row>
    <row r="111" s="1" customFormat="1" ht="25" customHeight="1" spans="1:23">
      <c r="A111" s="3" t="s">
        <v>715</v>
      </c>
      <c r="B111" s="3" t="s">
        <v>716</v>
      </c>
      <c r="C111" s="3" t="s">
        <v>14</v>
      </c>
      <c r="D111" s="3" t="s">
        <v>123</v>
      </c>
      <c r="E111" s="3" t="s">
        <v>717</v>
      </c>
      <c r="G111" s="3" t="s">
        <v>715</v>
      </c>
      <c r="H111" s="3" t="s">
        <v>718</v>
      </c>
      <c r="I111" s="3" t="s">
        <v>31</v>
      </c>
      <c r="J111" s="3" t="s">
        <v>18</v>
      </c>
      <c r="K111" s="3" t="s">
        <v>59</v>
      </c>
      <c r="S111" s="3" t="s">
        <v>715</v>
      </c>
      <c r="T111" s="3" t="s">
        <v>719</v>
      </c>
      <c r="U111" s="3" t="s">
        <v>14</v>
      </c>
      <c r="V111" s="3" t="s">
        <v>18</v>
      </c>
      <c r="W111" s="3" t="s">
        <v>42</v>
      </c>
    </row>
    <row r="112" s="1" customFormat="1" ht="25" customHeight="1" spans="1:23">
      <c r="A112" s="3" t="s">
        <v>720</v>
      </c>
      <c r="B112" s="3" t="s">
        <v>721</v>
      </c>
      <c r="C112" s="3" t="s">
        <v>14</v>
      </c>
      <c r="D112" s="3" t="s">
        <v>18</v>
      </c>
      <c r="E112" s="3" t="s">
        <v>63</v>
      </c>
      <c r="G112" s="3" t="s">
        <v>720</v>
      </c>
      <c r="H112" s="3" t="s">
        <v>722</v>
      </c>
      <c r="I112" s="3" t="s">
        <v>14</v>
      </c>
      <c r="J112" s="3" t="s">
        <v>18</v>
      </c>
      <c r="K112" s="3" t="s">
        <v>42</v>
      </c>
      <c r="S112" s="3" t="s">
        <v>720</v>
      </c>
      <c r="T112" s="3" t="s">
        <v>723</v>
      </c>
      <c r="U112" s="3" t="s">
        <v>14</v>
      </c>
      <c r="V112" s="3" t="s">
        <v>724</v>
      </c>
      <c r="W112" s="3" t="s">
        <v>725</v>
      </c>
    </row>
    <row r="113" s="1" customFormat="1" ht="25" customHeight="1" spans="1:23">
      <c r="A113" s="3" t="s">
        <v>726</v>
      </c>
      <c r="B113" s="3" t="s">
        <v>727</v>
      </c>
      <c r="C113" s="3" t="s">
        <v>14</v>
      </c>
      <c r="D113" s="3" t="s">
        <v>18</v>
      </c>
      <c r="E113" s="3" t="s">
        <v>28</v>
      </c>
      <c r="G113" s="3" t="s">
        <v>726</v>
      </c>
      <c r="H113" s="3" t="s">
        <v>728</v>
      </c>
      <c r="I113" s="3" t="s">
        <v>14</v>
      </c>
      <c r="J113" s="3" t="s">
        <v>39</v>
      </c>
      <c r="K113" s="3" t="s">
        <v>729</v>
      </c>
      <c r="S113" s="3" t="s">
        <v>726</v>
      </c>
      <c r="T113" s="3" t="s">
        <v>730</v>
      </c>
      <c r="U113" s="3" t="s">
        <v>14</v>
      </c>
      <c r="V113" s="3" t="s">
        <v>123</v>
      </c>
      <c r="W113" s="3" t="s">
        <v>146</v>
      </c>
    </row>
    <row r="114" s="1" customFormat="1" ht="25" customHeight="1" spans="1:23">
      <c r="A114" s="3" t="s">
        <v>731</v>
      </c>
      <c r="B114" s="3" t="s">
        <v>732</v>
      </c>
      <c r="C114" s="3" t="s">
        <v>14</v>
      </c>
      <c r="D114" s="3" t="s">
        <v>18</v>
      </c>
      <c r="E114" s="3" t="s">
        <v>733</v>
      </c>
      <c r="G114" s="3" t="s">
        <v>731</v>
      </c>
      <c r="H114" s="3" t="s">
        <v>734</v>
      </c>
      <c r="I114" s="3" t="s">
        <v>14</v>
      </c>
      <c r="J114" s="3" t="s">
        <v>18</v>
      </c>
      <c r="K114" s="3" t="s">
        <v>735</v>
      </c>
      <c r="S114" s="3" t="s">
        <v>731</v>
      </c>
      <c r="T114" s="3" t="s">
        <v>736</v>
      </c>
      <c r="U114" s="3" t="s">
        <v>14</v>
      </c>
      <c r="V114" s="3" t="s">
        <v>18</v>
      </c>
      <c r="W114" s="3" t="s">
        <v>63</v>
      </c>
    </row>
    <row r="115" s="1" customFormat="1" ht="25" customHeight="1" spans="1:23">
      <c r="A115" s="3" t="s">
        <v>737</v>
      </c>
      <c r="B115" s="3" t="s">
        <v>738</v>
      </c>
      <c r="C115" s="3" t="s">
        <v>14</v>
      </c>
      <c r="D115" s="3" t="s">
        <v>39</v>
      </c>
      <c r="E115" s="3" t="s">
        <v>312</v>
      </c>
      <c r="G115" s="3" t="s">
        <v>737</v>
      </c>
      <c r="H115" s="3" t="s">
        <v>739</v>
      </c>
      <c r="I115" s="3" t="s">
        <v>14</v>
      </c>
      <c r="J115" s="3" t="s">
        <v>18</v>
      </c>
      <c r="K115" s="3" t="s">
        <v>150</v>
      </c>
      <c r="S115" s="3" t="s">
        <v>737</v>
      </c>
      <c r="T115" s="3" t="s">
        <v>740</v>
      </c>
      <c r="U115" s="3" t="s">
        <v>14</v>
      </c>
      <c r="V115" s="3" t="s">
        <v>18</v>
      </c>
      <c r="W115" s="3" t="s">
        <v>28</v>
      </c>
    </row>
    <row r="116" s="1" customFormat="1" ht="25" customHeight="1" spans="1:23">
      <c r="A116" s="3" t="s">
        <v>741</v>
      </c>
      <c r="B116" s="3" t="s">
        <v>742</v>
      </c>
      <c r="C116" s="3" t="s">
        <v>14</v>
      </c>
      <c r="D116" s="3" t="s">
        <v>18</v>
      </c>
      <c r="E116" s="3" t="s">
        <v>239</v>
      </c>
      <c r="G116" s="3" t="s">
        <v>741</v>
      </c>
      <c r="H116" s="3" t="s">
        <v>743</v>
      </c>
      <c r="I116" s="3" t="s">
        <v>14</v>
      </c>
      <c r="J116" s="3" t="s">
        <v>123</v>
      </c>
      <c r="K116" s="3" t="s">
        <v>744</v>
      </c>
      <c r="S116" s="3" t="s">
        <v>741</v>
      </c>
      <c r="T116" s="3" t="s">
        <v>745</v>
      </c>
      <c r="U116" s="3" t="s">
        <v>14</v>
      </c>
      <c r="V116" s="3" t="s">
        <v>18</v>
      </c>
      <c r="W116" s="3" t="s">
        <v>79</v>
      </c>
    </row>
    <row r="117" s="1" customFormat="1" ht="25" customHeight="1" spans="1:23">
      <c r="A117" s="3" t="s">
        <v>746</v>
      </c>
      <c r="B117" s="3" t="s">
        <v>747</v>
      </c>
      <c r="C117" s="3" t="s">
        <v>14</v>
      </c>
      <c r="D117" s="3" t="s">
        <v>39</v>
      </c>
      <c r="E117" s="3" t="s">
        <v>296</v>
      </c>
      <c r="G117" s="3" t="s">
        <v>746</v>
      </c>
      <c r="H117" s="3" t="s">
        <v>748</v>
      </c>
      <c r="I117" s="3" t="s">
        <v>14</v>
      </c>
      <c r="J117" s="3" t="s">
        <v>18</v>
      </c>
      <c r="K117" s="3" t="s">
        <v>28</v>
      </c>
      <c r="S117" s="3" t="s">
        <v>746</v>
      </c>
      <c r="T117" s="3" t="s">
        <v>749</v>
      </c>
      <c r="U117" s="3" t="s">
        <v>14</v>
      </c>
      <c r="V117" s="3" t="s">
        <v>18</v>
      </c>
      <c r="W117" s="3" t="s">
        <v>28</v>
      </c>
    </row>
    <row r="118" s="1" customFormat="1" ht="25" customHeight="1" spans="1:23">
      <c r="A118" s="3" t="s">
        <v>750</v>
      </c>
      <c r="B118" s="3" t="s">
        <v>751</v>
      </c>
      <c r="C118" s="3" t="s">
        <v>14</v>
      </c>
      <c r="D118" s="3" t="s">
        <v>18</v>
      </c>
      <c r="E118" s="3" t="s">
        <v>752</v>
      </c>
      <c r="G118" s="3" t="s">
        <v>750</v>
      </c>
      <c r="H118" s="3" t="s">
        <v>753</v>
      </c>
      <c r="I118" s="3" t="s">
        <v>14</v>
      </c>
      <c r="J118" s="3" t="s">
        <v>123</v>
      </c>
      <c r="K118" s="3" t="s">
        <v>197</v>
      </c>
      <c r="S118" s="3" t="s">
        <v>750</v>
      </c>
      <c r="T118" s="3" t="s">
        <v>754</v>
      </c>
      <c r="U118" s="3" t="s">
        <v>14</v>
      </c>
      <c r="V118" s="3" t="s">
        <v>18</v>
      </c>
      <c r="W118" s="3" t="s">
        <v>91</v>
      </c>
    </row>
    <row r="119" s="1" customFormat="1" ht="25" customHeight="1" spans="1:23">
      <c r="A119" s="3" t="s">
        <v>755</v>
      </c>
      <c r="B119" s="3" t="s">
        <v>756</v>
      </c>
      <c r="C119" s="3" t="s">
        <v>31</v>
      </c>
      <c r="D119" s="3" t="s">
        <v>18</v>
      </c>
      <c r="E119" s="3" t="s">
        <v>757</v>
      </c>
      <c r="G119" s="3" t="s">
        <v>755</v>
      </c>
      <c r="H119" s="3" t="s">
        <v>758</v>
      </c>
      <c r="I119" s="3" t="s">
        <v>14</v>
      </c>
      <c r="J119" s="3" t="s">
        <v>123</v>
      </c>
      <c r="K119" s="3" t="s">
        <v>28</v>
      </c>
      <c r="S119" s="3" t="s">
        <v>755</v>
      </c>
      <c r="T119" s="3" t="s">
        <v>759</v>
      </c>
      <c r="U119" s="3" t="s">
        <v>14</v>
      </c>
      <c r="V119" s="3" t="s">
        <v>18</v>
      </c>
      <c r="W119" s="3" t="s">
        <v>28</v>
      </c>
    </row>
    <row r="120" s="1" customFormat="1" ht="25" customHeight="1" spans="1:23">
      <c r="A120" s="3" t="s">
        <v>760</v>
      </c>
      <c r="B120" s="3" t="s">
        <v>761</v>
      </c>
      <c r="C120" s="3" t="s">
        <v>14</v>
      </c>
      <c r="D120" s="3" t="s">
        <v>50</v>
      </c>
      <c r="E120" s="3" t="s">
        <v>762</v>
      </c>
      <c r="G120" s="3" t="s">
        <v>760</v>
      </c>
      <c r="H120" s="3" t="s">
        <v>763</v>
      </c>
      <c r="I120" s="3" t="s">
        <v>14</v>
      </c>
      <c r="J120" s="3" t="s">
        <v>18</v>
      </c>
      <c r="K120" s="3" t="s">
        <v>28</v>
      </c>
      <c r="S120" s="3" t="s">
        <v>760</v>
      </c>
      <c r="T120" s="3" t="s">
        <v>764</v>
      </c>
      <c r="U120" s="3" t="s">
        <v>14</v>
      </c>
      <c r="V120" s="3" t="s">
        <v>39</v>
      </c>
      <c r="W120" s="3" t="s">
        <v>74</v>
      </c>
    </row>
    <row r="121" s="1" customFormat="1" ht="25" customHeight="1" spans="1:23">
      <c r="A121" s="3" t="s">
        <v>765</v>
      </c>
      <c r="B121" s="3" t="s">
        <v>766</v>
      </c>
      <c r="C121" s="3" t="s">
        <v>14</v>
      </c>
      <c r="D121" s="3" t="s">
        <v>18</v>
      </c>
      <c r="E121" s="3" t="s">
        <v>767</v>
      </c>
      <c r="G121" s="3" t="s">
        <v>765</v>
      </c>
      <c r="H121" s="3" t="s">
        <v>768</v>
      </c>
      <c r="I121" s="3" t="s">
        <v>14</v>
      </c>
      <c r="J121" s="3" t="s">
        <v>39</v>
      </c>
      <c r="K121" s="3" t="s">
        <v>97</v>
      </c>
      <c r="S121" s="3" t="s">
        <v>765</v>
      </c>
      <c r="T121" s="3" t="s">
        <v>769</v>
      </c>
      <c r="U121" s="3" t="s">
        <v>31</v>
      </c>
      <c r="V121" s="3" t="s">
        <v>18</v>
      </c>
      <c r="W121" s="3" t="s">
        <v>770</v>
      </c>
    </row>
    <row r="122" s="1" customFormat="1" ht="25" customHeight="1" spans="1:23">
      <c r="A122" s="3" t="s">
        <v>771</v>
      </c>
      <c r="B122" s="3" t="s">
        <v>772</v>
      </c>
      <c r="C122" s="3" t="s">
        <v>14</v>
      </c>
      <c r="D122" s="3" t="s">
        <v>15</v>
      </c>
      <c r="E122" s="3" t="s">
        <v>547</v>
      </c>
      <c r="G122" s="3" t="s">
        <v>771</v>
      </c>
      <c r="H122" s="3" t="s">
        <v>773</v>
      </c>
      <c r="I122" s="3" t="s">
        <v>14</v>
      </c>
      <c r="J122" s="3" t="s">
        <v>18</v>
      </c>
      <c r="K122" s="3" t="s">
        <v>59</v>
      </c>
      <c r="S122" s="3" t="s">
        <v>771</v>
      </c>
      <c r="T122" s="3" t="s">
        <v>774</v>
      </c>
      <c r="U122" s="3" t="s">
        <v>14</v>
      </c>
      <c r="V122" s="3" t="s">
        <v>18</v>
      </c>
      <c r="W122" s="3" t="s">
        <v>323</v>
      </c>
    </row>
    <row r="123" s="1" customFormat="1" ht="25" customHeight="1" spans="1:23">
      <c r="A123" s="3" t="s">
        <v>775</v>
      </c>
      <c r="B123" s="3" t="s">
        <v>776</v>
      </c>
      <c r="C123" s="3" t="s">
        <v>14</v>
      </c>
      <c r="D123" s="3" t="s">
        <v>18</v>
      </c>
      <c r="E123" s="3" t="s">
        <v>777</v>
      </c>
      <c r="G123" s="3" t="s">
        <v>775</v>
      </c>
      <c r="H123" s="3" t="s">
        <v>778</v>
      </c>
      <c r="I123" s="3" t="s">
        <v>14</v>
      </c>
      <c r="J123" s="3" t="s">
        <v>18</v>
      </c>
      <c r="K123" s="3" t="s">
        <v>129</v>
      </c>
      <c r="S123" s="3" t="s">
        <v>775</v>
      </c>
      <c r="T123" s="3" t="s">
        <v>395</v>
      </c>
      <c r="U123" s="3" t="s">
        <v>14</v>
      </c>
      <c r="V123" s="3" t="s">
        <v>18</v>
      </c>
      <c r="W123" s="3" t="s">
        <v>492</v>
      </c>
    </row>
    <row r="124" s="1" customFormat="1" ht="25" customHeight="1" spans="1:23">
      <c r="A124" s="3" t="s">
        <v>779</v>
      </c>
      <c r="B124" s="3" t="s">
        <v>780</v>
      </c>
      <c r="C124" s="3" t="s">
        <v>14</v>
      </c>
      <c r="D124" s="3" t="s">
        <v>18</v>
      </c>
      <c r="E124" s="3" t="s">
        <v>28</v>
      </c>
      <c r="G124" s="3" t="s">
        <v>779</v>
      </c>
      <c r="H124" s="3" t="s">
        <v>781</v>
      </c>
      <c r="I124" s="3" t="s">
        <v>14</v>
      </c>
      <c r="J124" s="3" t="s">
        <v>18</v>
      </c>
      <c r="K124" s="3" t="s">
        <v>91</v>
      </c>
      <c r="S124" s="3" t="s">
        <v>779</v>
      </c>
      <c r="T124" s="3" t="s">
        <v>782</v>
      </c>
      <c r="U124" s="3" t="s">
        <v>14</v>
      </c>
      <c r="V124" s="3" t="s">
        <v>18</v>
      </c>
      <c r="W124" s="3" t="s">
        <v>102</v>
      </c>
    </row>
    <row r="125" s="1" customFormat="1" ht="25" customHeight="1" spans="1:23">
      <c r="A125" s="3" t="s">
        <v>783</v>
      </c>
      <c r="B125" s="3" t="s">
        <v>784</v>
      </c>
      <c r="C125" s="3" t="s">
        <v>14</v>
      </c>
      <c r="D125" s="3" t="s">
        <v>18</v>
      </c>
      <c r="E125" s="3" t="s">
        <v>312</v>
      </c>
      <c r="G125" s="3" t="s">
        <v>783</v>
      </c>
      <c r="H125" s="3" t="s">
        <v>785</v>
      </c>
      <c r="I125" s="3" t="s">
        <v>14</v>
      </c>
      <c r="J125" s="3" t="s">
        <v>123</v>
      </c>
      <c r="K125" s="3" t="s">
        <v>28</v>
      </c>
      <c r="S125" s="3" t="s">
        <v>783</v>
      </c>
      <c r="T125" s="3" t="s">
        <v>786</v>
      </c>
      <c r="U125" s="3" t="s">
        <v>14</v>
      </c>
      <c r="V125" s="3" t="s">
        <v>15</v>
      </c>
      <c r="W125" s="3" t="s">
        <v>787</v>
      </c>
    </row>
    <row r="126" s="1" customFormat="1" ht="25" customHeight="1" spans="1:23">
      <c r="A126" s="3" t="s">
        <v>788</v>
      </c>
      <c r="B126" s="3" t="s">
        <v>789</v>
      </c>
      <c r="C126" s="3" t="s">
        <v>14</v>
      </c>
      <c r="D126" s="3" t="s">
        <v>18</v>
      </c>
      <c r="E126" s="3" t="s">
        <v>199</v>
      </c>
      <c r="G126" s="3" t="s">
        <v>788</v>
      </c>
      <c r="H126" s="3" t="s">
        <v>790</v>
      </c>
      <c r="I126" s="3" t="s">
        <v>14</v>
      </c>
      <c r="J126" s="3" t="s">
        <v>18</v>
      </c>
      <c r="K126" s="3" t="s">
        <v>99</v>
      </c>
      <c r="S126" s="3" t="s">
        <v>788</v>
      </c>
      <c r="T126" s="3" t="s">
        <v>385</v>
      </c>
      <c r="U126" s="3" t="s">
        <v>14</v>
      </c>
      <c r="V126" s="3" t="s">
        <v>39</v>
      </c>
      <c r="W126" s="3" t="s">
        <v>791</v>
      </c>
    </row>
    <row r="127" s="1" customFormat="1" ht="25" customHeight="1" spans="1:23">
      <c r="A127" s="3" t="s">
        <v>792</v>
      </c>
      <c r="B127" s="3" t="s">
        <v>793</v>
      </c>
      <c r="C127" s="3" t="s">
        <v>14</v>
      </c>
      <c r="D127" s="3" t="s">
        <v>18</v>
      </c>
      <c r="E127" s="3" t="s">
        <v>150</v>
      </c>
      <c r="G127" s="3" t="s">
        <v>792</v>
      </c>
      <c r="H127" s="3" t="s">
        <v>794</v>
      </c>
      <c r="I127" s="3" t="s">
        <v>14</v>
      </c>
      <c r="J127" s="3" t="s">
        <v>18</v>
      </c>
      <c r="K127" s="3" t="s">
        <v>795</v>
      </c>
      <c r="S127" s="3" t="s">
        <v>792</v>
      </c>
      <c r="T127" s="3" t="s">
        <v>796</v>
      </c>
      <c r="U127" s="3" t="s">
        <v>14</v>
      </c>
      <c r="V127" s="3" t="s">
        <v>18</v>
      </c>
      <c r="W127" s="3" t="s">
        <v>234</v>
      </c>
    </row>
    <row r="128" s="1" customFormat="1" ht="25" customHeight="1" spans="1:23">
      <c r="A128" s="3" t="s">
        <v>797</v>
      </c>
      <c r="B128" s="3" t="s">
        <v>798</v>
      </c>
      <c r="C128" s="3" t="s">
        <v>14</v>
      </c>
      <c r="D128" s="3" t="s">
        <v>18</v>
      </c>
      <c r="E128" s="3" t="s">
        <v>120</v>
      </c>
      <c r="G128" s="3" t="s">
        <v>797</v>
      </c>
      <c r="H128" s="3" t="s">
        <v>799</v>
      </c>
      <c r="I128" s="3" t="s">
        <v>14</v>
      </c>
      <c r="J128" s="3" t="s">
        <v>18</v>
      </c>
      <c r="K128" s="3" t="s">
        <v>323</v>
      </c>
      <c r="S128" s="3" t="s">
        <v>797</v>
      </c>
      <c r="T128" s="3" t="s">
        <v>800</v>
      </c>
      <c r="U128" s="3" t="s">
        <v>14</v>
      </c>
      <c r="V128" s="3" t="s">
        <v>18</v>
      </c>
      <c r="W128" s="3" t="s">
        <v>801</v>
      </c>
    </row>
    <row r="129" s="1" customFormat="1" ht="25" customHeight="1" spans="1:23">
      <c r="A129" s="3" t="s">
        <v>802</v>
      </c>
      <c r="B129" s="3" t="s">
        <v>803</v>
      </c>
      <c r="C129" s="3" t="s">
        <v>14</v>
      </c>
      <c r="D129" s="3" t="s">
        <v>39</v>
      </c>
      <c r="E129" s="3" t="s">
        <v>161</v>
      </c>
      <c r="G129" s="3" t="s">
        <v>802</v>
      </c>
      <c r="H129" s="3" t="s">
        <v>804</v>
      </c>
      <c r="I129" s="3" t="s">
        <v>14</v>
      </c>
      <c r="J129" s="3" t="s">
        <v>39</v>
      </c>
      <c r="K129" s="3" t="s">
        <v>79</v>
      </c>
      <c r="S129" s="3" t="s">
        <v>802</v>
      </c>
      <c r="T129" s="3" t="s">
        <v>805</v>
      </c>
      <c r="U129" s="3" t="s">
        <v>14</v>
      </c>
      <c r="V129" s="3" t="s">
        <v>18</v>
      </c>
      <c r="W129" s="3" t="s">
        <v>806</v>
      </c>
    </row>
    <row r="130" s="1" customFormat="1" ht="25" customHeight="1" spans="1:23">
      <c r="A130" s="3" t="s">
        <v>807</v>
      </c>
      <c r="B130" s="3" t="s">
        <v>808</v>
      </c>
      <c r="C130" s="3" t="s">
        <v>14</v>
      </c>
      <c r="D130" s="3" t="s">
        <v>18</v>
      </c>
      <c r="E130" s="3" t="s">
        <v>150</v>
      </c>
      <c r="G130" s="3" t="s">
        <v>807</v>
      </c>
      <c r="H130" s="3" t="s">
        <v>809</v>
      </c>
      <c r="I130" s="3" t="s">
        <v>14</v>
      </c>
      <c r="J130" s="3" t="s">
        <v>18</v>
      </c>
      <c r="K130" s="3" t="s">
        <v>569</v>
      </c>
      <c r="S130" s="3" t="s">
        <v>807</v>
      </c>
      <c r="T130" s="3" t="s">
        <v>810</v>
      </c>
      <c r="U130" s="3" t="s">
        <v>14</v>
      </c>
      <c r="V130" s="3" t="s">
        <v>18</v>
      </c>
      <c r="W130" s="3" t="s">
        <v>28</v>
      </c>
    </row>
    <row r="131" s="1" customFormat="1" ht="25" customHeight="1" spans="1:23">
      <c r="A131" s="3" t="s">
        <v>811</v>
      </c>
      <c r="B131" s="3" t="s">
        <v>812</v>
      </c>
      <c r="C131" s="3" t="s">
        <v>14</v>
      </c>
      <c r="D131" s="3" t="s">
        <v>18</v>
      </c>
      <c r="E131" s="3" t="s">
        <v>59</v>
      </c>
      <c r="G131" s="3" t="s">
        <v>811</v>
      </c>
      <c r="H131" s="3" t="s">
        <v>813</v>
      </c>
      <c r="I131" s="3" t="s">
        <v>14</v>
      </c>
      <c r="J131" s="3" t="s">
        <v>123</v>
      </c>
      <c r="K131" s="3" t="s">
        <v>126</v>
      </c>
      <c r="S131" s="3" t="s">
        <v>811</v>
      </c>
      <c r="T131" s="3" t="s">
        <v>814</v>
      </c>
      <c r="U131" s="3" t="s">
        <v>14</v>
      </c>
      <c r="V131" s="3" t="s">
        <v>18</v>
      </c>
      <c r="W131" s="3" t="s">
        <v>815</v>
      </c>
    </row>
    <row r="132" s="1" customFormat="1" ht="25" customHeight="1" spans="1:23">
      <c r="A132" s="3" t="s">
        <v>816</v>
      </c>
      <c r="B132" s="3" t="s">
        <v>817</v>
      </c>
      <c r="C132" s="3" t="s">
        <v>14</v>
      </c>
      <c r="D132" s="3" t="s">
        <v>18</v>
      </c>
      <c r="E132" s="3" t="s">
        <v>28</v>
      </c>
      <c r="G132" s="3" t="s">
        <v>816</v>
      </c>
      <c r="H132" s="3" t="s">
        <v>818</v>
      </c>
      <c r="I132" s="3" t="s">
        <v>14</v>
      </c>
      <c r="J132" s="3" t="s">
        <v>18</v>
      </c>
      <c r="K132" s="3" t="s">
        <v>651</v>
      </c>
      <c r="S132" s="3" t="s">
        <v>816</v>
      </c>
      <c r="T132" s="3" t="s">
        <v>819</v>
      </c>
      <c r="U132" s="3" t="s">
        <v>14</v>
      </c>
      <c r="V132" s="3" t="s">
        <v>18</v>
      </c>
      <c r="W132" s="3" t="s">
        <v>820</v>
      </c>
    </row>
    <row r="133" s="1" customFormat="1" ht="25" customHeight="1" spans="1:11">
      <c r="A133" s="3" t="s">
        <v>821</v>
      </c>
      <c r="B133" s="3" t="s">
        <v>822</v>
      </c>
      <c r="C133" s="3" t="s">
        <v>14</v>
      </c>
      <c r="D133" s="3" t="s">
        <v>18</v>
      </c>
      <c r="E133" s="3" t="s">
        <v>823</v>
      </c>
      <c r="G133" s="3" t="s">
        <v>821</v>
      </c>
      <c r="H133" s="3" t="s">
        <v>824</v>
      </c>
      <c r="I133" s="3" t="s">
        <v>14</v>
      </c>
      <c r="J133" s="3" t="s">
        <v>18</v>
      </c>
      <c r="K133" s="3" t="s">
        <v>129</v>
      </c>
    </row>
    <row r="134" s="1" customFormat="1" ht="25" customHeight="1" spans="1:11">
      <c r="A134" s="3" t="s">
        <v>825</v>
      </c>
      <c r="B134" s="3" t="s">
        <v>826</v>
      </c>
      <c r="C134" s="3" t="s">
        <v>14</v>
      </c>
      <c r="D134" s="3" t="s">
        <v>18</v>
      </c>
      <c r="E134" s="3" t="s">
        <v>28</v>
      </c>
      <c r="G134" s="3" t="s">
        <v>825</v>
      </c>
      <c r="H134" s="3" t="s">
        <v>827</v>
      </c>
      <c r="I134" s="3" t="s">
        <v>14</v>
      </c>
      <c r="J134" s="3" t="s">
        <v>123</v>
      </c>
      <c r="K134" s="3" t="s">
        <v>828</v>
      </c>
    </row>
    <row r="135" s="1" customFormat="1" ht="25" customHeight="1" spans="1:11">
      <c r="A135" s="3" t="s">
        <v>829</v>
      </c>
      <c r="B135" s="3" t="s">
        <v>830</v>
      </c>
      <c r="C135" s="3" t="s">
        <v>14</v>
      </c>
      <c r="D135" s="3" t="s">
        <v>18</v>
      </c>
      <c r="E135" s="3" t="s">
        <v>28</v>
      </c>
      <c r="G135" s="3" t="s">
        <v>829</v>
      </c>
      <c r="H135" s="3" t="s">
        <v>831</v>
      </c>
      <c r="I135" s="3" t="s">
        <v>14</v>
      </c>
      <c r="J135" s="3" t="s">
        <v>18</v>
      </c>
      <c r="K135" s="3" t="s">
        <v>28</v>
      </c>
    </row>
    <row r="136" s="1" customFormat="1" ht="25" customHeight="1" spans="1:11">
      <c r="A136" s="3" t="s">
        <v>832</v>
      </c>
      <c r="B136" s="3" t="s">
        <v>833</v>
      </c>
      <c r="C136" s="3" t="s">
        <v>14</v>
      </c>
      <c r="D136" s="3" t="s">
        <v>18</v>
      </c>
      <c r="E136" s="3" t="s">
        <v>28</v>
      </c>
      <c r="G136" s="3" t="s">
        <v>832</v>
      </c>
      <c r="H136" s="3" t="s">
        <v>834</v>
      </c>
      <c r="I136" s="3" t="s">
        <v>14</v>
      </c>
      <c r="J136" s="3" t="s">
        <v>18</v>
      </c>
      <c r="K136" s="3" t="s">
        <v>28</v>
      </c>
    </row>
    <row r="137" s="1" customFormat="1" ht="25" customHeight="1" spans="1:11">
      <c r="A137" s="3" t="s">
        <v>835</v>
      </c>
      <c r="B137" s="3" t="s">
        <v>836</v>
      </c>
      <c r="C137" s="3" t="s">
        <v>14</v>
      </c>
      <c r="D137" s="3" t="s">
        <v>18</v>
      </c>
      <c r="E137" s="3" t="s">
        <v>150</v>
      </c>
      <c r="G137" s="3" t="s">
        <v>835</v>
      </c>
      <c r="H137" s="3" t="s">
        <v>837</v>
      </c>
      <c r="I137" s="3" t="s">
        <v>14</v>
      </c>
      <c r="J137" s="3" t="s">
        <v>39</v>
      </c>
      <c r="K137" s="3" t="s">
        <v>838</v>
      </c>
    </row>
    <row r="138" s="1" customFormat="1" ht="25" customHeight="1" spans="1:11">
      <c r="A138" s="3" t="s">
        <v>839</v>
      </c>
      <c r="B138" s="3" t="s">
        <v>840</v>
      </c>
      <c r="C138" s="3" t="s">
        <v>14</v>
      </c>
      <c r="D138" s="3" t="s">
        <v>39</v>
      </c>
      <c r="E138" s="3" t="s">
        <v>28</v>
      </c>
      <c r="G138" s="3" t="s">
        <v>839</v>
      </c>
      <c r="H138" s="3" t="s">
        <v>841</v>
      </c>
      <c r="I138" s="3" t="s">
        <v>14</v>
      </c>
      <c r="J138" s="3" t="s">
        <v>18</v>
      </c>
      <c r="K138" s="3" t="s">
        <v>806</v>
      </c>
    </row>
    <row r="139" s="1" customFormat="1" ht="25" customHeight="1" spans="1:11">
      <c r="A139" s="3" t="s">
        <v>842</v>
      </c>
      <c r="B139" s="3" t="s">
        <v>843</v>
      </c>
      <c r="C139" s="3" t="s">
        <v>14</v>
      </c>
      <c r="D139" s="3" t="s">
        <v>18</v>
      </c>
      <c r="E139" s="3" t="s">
        <v>844</v>
      </c>
      <c r="G139" s="3" t="s">
        <v>842</v>
      </c>
      <c r="H139" s="3" t="s">
        <v>845</v>
      </c>
      <c r="I139" s="3" t="s">
        <v>31</v>
      </c>
      <c r="J139" s="3" t="s">
        <v>18</v>
      </c>
      <c r="K139" s="3" t="s">
        <v>211</v>
      </c>
    </row>
    <row r="140" s="1" customFormat="1" ht="25" customHeight="1" spans="1:11">
      <c r="A140" s="3" t="s">
        <v>846</v>
      </c>
      <c r="B140" s="3" t="s">
        <v>847</v>
      </c>
      <c r="C140" s="3" t="s">
        <v>14</v>
      </c>
      <c r="D140" s="3" t="s">
        <v>18</v>
      </c>
      <c r="E140" s="3" t="s">
        <v>59</v>
      </c>
      <c r="G140" s="3" t="s">
        <v>846</v>
      </c>
      <c r="H140" s="3" t="s">
        <v>848</v>
      </c>
      <c r="I140" s="3" t="s">
        <v>14</v>
      </c>
      <c r="J140" s="3" t="s">
        <v>18</v>
      </c>
      <c r="K140" s="3" t="s">
        <v>849</v>
      </c>
    </row>
    <row r="141" s="1" customFormat="1" ht="25" customHeight="1" spans="1:11">
      <c r="A141" s="3" t="s">
        <v>850</v>
      </c>
      <c r="B141" s="3" t="s">
        <v>851</v>
      </c>
      <c r="C141" s="3" t="s">
        <v>14</v>
      </c>
      <c r="D141" s="3" t="s">
        <v>18</v>
      </c>
      <c r="E141" s="3" t="s">
        <v>72</v>
      </c>
      <c r="G141" s="3" t="s">
        <v>850</v>
      </c>
      <c r="H141" s="3" t="s">
        <v>852</v>
      </c>
      <c r="I141" s="3" t="s">
        <v>14</v>
      </c>
      <c r="J141" s="3" t="s">
        <v>15</v>
      </c>
      <c r="K141" s="3" t="s">
        <v>853</v>
      </c>
    </row>
    <row r="142" s="1" customFormat="1" ht="25" customHeight="1" spans="1:11">
      <c r="A142" s="3" t="s">
        <v>854</v>
      </c>
      <c r="B142" s="3" t="s">
        <v>855</v>
      </c>
      <c r="C142" s="3" t="s">
        <v>14</v>
      </c>
      <c r="D142" s="3" t="s">
        <v>18</v>
      </c>
      <c r="E142" s="3" t="s">
        <v>642</v>
      </c>
      <c r="G142" s="3" t="s">
        <v>854</v>
      </c>
      <c r="H142" s="3" t="s">
        <v>856</v>
      </c>
      <c r="I142" s="3" t="s">
        <v>14</v>
      </c>
      <c r="J142" s="3" t="s">
        <v>18</v>
      </c>
      <c r="K142" s="3" t="s">
        <v>59</v>
      </c>
    </row>
    <row r="143" s="1" customFormat="1" ht="25" customHeight="1" spans="1:11">
      <c r="A143" s="3" t="s">
        <v>857</v>
      </c>
      <c r="B143" s="3" t="s">
        <v>858</v>
      </c>
      <c r="C143" s="3" t="s">
        <v>14</v>
      </c>
      <c r="D143" s="3" t="s">
        <v>18</v>
      </c>
      <c r="E143" s="3" t="s">
        <v>42</v>
      </c>
      <c r="G143" s="3" t="s">
        <v>857</v>
      </c>
      <c r="H143" s="3" t="s">
        <v>859</v>
      </c>
      <c r="I143" s="3" t="s">
        <v>14</v>
      </c>
      <c r="J143" s="3" t="s">
        <v>18</v>
      </c>
      <c r="K143" s="3" t="s">
        <v>129</v>
      </c>
    </row>
    <row r="144" s="1" customFormat="1" ht="25" customHeight="1" spans="1:11">
      <c r="A144" s="3" t="s">
        <v>860</v>
      </c>
      <c r="B144" s="3" t="s">
        <v>861</v>
      </c>
      <c r="C144" s="3" t="s">
        <v>14</v>
      </c>
      <c r="D144" s="3" t="s">
        <v>18</v>
      </c>
      <c r="E144" s="3" t="s">
        <v>254</v>
      </c>
      <c r="G144" s="3" t="s">
        <v>860</v>
      </c>
      <c r="H144" s="3" t="s">
        <v>862</v>
      </c>
      <c r="I144" s="3" t="s">
        <v>14</v>
      </c>
      <c r="J144" s="3" t="s">
        <v>18</v>
      </c>
      <c r="K144" s="3" t="s">
        <v>28</v>
      </c>
    </row>
    <row r="145" s="1" customFormat="1" ht="25" customHeight="1" spans="1:11">
      <c r="A145" s="3" t="s">
        <v>863</v>
      </c>
      <c r="B145" s="3" t="s">
        <v>864</v>
      </c>
      <c r="C145" s="3" t="s">
        <v>14</v>
      </c>
      <c r="D145" s="3" t="s">
        <v>123</v>
      </c>
      <c r="E145" s="3" t="s">
        <v>413</v>
      </c>
      <c r="G145" s="3" t="s">
        <v>863</v>
      </c>
      <c r="H145" s="3" t="s">
        <v>865</v>
      </c>
      <c r="I145" s="3" t="s">
        <v>14</v>
      </c>
      <c r="J145" s="3" t="s">
        <v>18</v>
      </c>
      <c r="K145" s="3" t="s">
        <v>28</v>
      </c>
    </row>
    <row r="146" s="1" customFormat="1" ht="25" customHeight="1" spans="1:11">
      <c r="A146" s="3" t="s">
        <v>866</v>
      </c>
      <c r="B146" s="3" t="s">
        <v>867</v>
      </c>
      <c r="C146" s="3" t="s">
        <v>14</v>
      </c>
      <c r="D146" s="3" t="s">
        <v>18</v>
      </c>
      <c r="E146" s="3" t="s">
        <v>79</v>
      </c>
      <c r="G146" s="3" t="s">
        <v>866</v>
      </c>
      <c r="H146" s="3" t="s">
        <v>868</v>
      </c>
      <c r="I146" s="3" t="s">
        <v>14</v>
      </c>
      <c r="J146" s="3" t="s">
        <v>18</v>
      </c>
      <c r="K146" s="3" t="s">
        <v>79</v>
      </c>
    </row>
    <row r="147" s="1" customFormat="1" ht="25" customHeight="1" spans="1:11">
      <c r="A147" s="3" t="s">
        <v>869</v>
      </c>
      <c r="B147" s="3" t="s">
        <v>870</v>
      </c>
      <c r="C147" s="3" t="s">
        <v>14</v>
      </c>
      <c r="D147" s="3" t="s">
        <v>18</v>
      </c>
      <c r="E147" s="3" t="s">
        <v>396</v>
      </c>
      <c r="G147" s="3" t="s">
        <v>869</v>
      </c>
      <c r="H147" s="3" t="s">
        <v>871</v>
      </c>
      <c r="I147" s="3" t="s">
        <v>14</v>
      </c>
      <c r="J147" s="3" t="s">
        <v>18</v>
      </c>
      <c r="K147" s="3" t="s">
        <v>146</v>
      </c>
    </row>
    <row r="148" s="1" customFormat="1" ht="25" customHeight="1" spans="1:11">
      <c r="A148" s="3" t="s">
        <v>872</v>
      </c>
      <c r="B148" s="3" t="s">
        <v>873</v>
      </c>
      <c r="C148" s="3" t="s">
        <v>14</v>
      </c>
      <c r="D148" s="3" t="s">
        <v>18</v>
      </c>
      <c r="E148" s="3" t="s">
        <v>28</v>
      </c>
      <c r="G148" s="3" t="s">
        <v>872</v>
      </c>
      <c r="H148" s="3" t="s">
        <v>874</v>
      </c>
      <c r="I148" s="3" t="s">
        <v>14</v>
      </c>
      <c r="J148" s="3" t="s">
        <v>18</v>
      </c>
      <c r="K148" s="3" t="s">
        <v>42</v>
      </c>
    </row>
    <row r="149" s="1" customFormat="1" ht="25" customHeight="1" spans="1:11">
      <c r="A149" s="3" t="s">
        <v>875</v>
      </c>
      <c r="B149" s="3" t="s">
        <v>876</v>
      </c>
      <c r="C149" s="3" t="s">
        <v>14</v>
      </c>
      <c r="D149" s="3" t="s">
        <v>18</v>
      </c>
      <c r="E149" s="3" t="s">
        <v>234</v>
      </c>
      <c r="G149" s="3" t="s">
        <v>875</v>
      </c>
      <c r="H149" s="3" t="s">
        <v>877</v>
      </c>
      <c r="I149" s="3" t="s">
        <v>31</v>
      </c>
      <c r="J149" s="3" t="s">
        <v>18</v>
      </c>
      <c r="K149" s="3" t="s">
        <v>878</v>
      </c>
    </row>
    <row r="150" s="1" customFormat="1" ht="25" customHeight="1" spans="1:11">
      <c r="A150" s="3" t="s">
        <v>879</v>
      </c>
      <c r="B150" s="3" t="s">
        <v>880</v>
      </c>
      <c r="C150" s="3" t="s">
        <v>31</v>
      </c>
      <c r="D150" s="3" t="s">
        <v>18</v>
      </c>
      <c r="E150" s="3" t="s">
        <v>881</v>
      </c>
      <c r="G150" s="3" t="s">
        <v>879</v>
      </c>
      <c r="H150" s="3" t="s">
        <v>882</v>
      </c>
      <c r="I150" s="3" t="s">
        <v>31</v>
      </c>
      <c r="J150" s="3" t="s">
        <v>18</v>
      </c>
      <c r="K150" s="3" t="s">
        <v>413</v>
      </c>
    </row>
    <row r="151" s="1" customFormat="1" ht="25" customHeight="1" spans="1:11">
      <c r="A151" s="3" t="s">
        <v>883</v>
      </c>
      <c r="B151" s="3" t="s">
        <v>884</v>
      </c>
      <c r="C151" s="3" t="s">
        <v>14</v>
      </c>
      <c r="D151" s="3" t="s">
        <v>18</v>
      </c>
      <c r="E151" s="3" t="s">
        <v>28</v>
      </c>
      <c r="G151" s="3" t="s">
        <v>883</v>
      </c>
      <c r="H151" s="3" t="s">
        <v>885</v>
      </c>
      <c r="I151" s="3" t="s">
        <v>14</v>
      </c>
      <c r="J151" s="3" t="s">
        <v>18</v>
      </c>
      <c r="K151" s="3" t="s">
        <v>28</v>
      </c>
    </row>
    <row r="152" s="1" customFormat="1" ht="25" customHeight="1" spans="1:11">
      <c r="A152" s="3" t="s">
        <v>886</v>
      </c>
      <c r="B152" s="3" t="s">
        <v>887</v>
      </c>
      <c r="C152" s="3" t="s">
        <v>14</v>
      </c>
      <c r="D152" s="3" t="s">
        <v>18</v>
      </c>
      <c r="E152" s="3" t="s">
        <v>312</v>
      </c>
      <c r="G152" s="3" t="s">
        <v>886</v>
      </c>
      <c r="H152" s="3" t="s">
        <v>888</v>
      </c>
      <c r="I152" s="3" t="s">
        <v>14</v>
      </c>
      <c r="J152" s="3" t="s">
        <v>39</v>
      </c>
      <c r="K152" s="3" t="s">
        <v>126</v>
      </c>
    </row>
    <row r="153" s="1" customFormat="1" ht="25" customHeight="1" spans="1:11">
      <c r="A153" s="3" t="s">
        <v>889</v>
      </c>
      <c r="B153" s="3" t="s">
        <v>890</v>
      </c>
      <c r="C153" s="3" t="s">
        <v>14</v>
      </c>
      <c r="D153" s="3" t="s">
        <v>18</v>
      </c>
      <c r="E153" s="3" t="s">
        <v>588</v>
      </c>
      <c r="G153" s="3" t="s">
        <v>889</v>
      </c>
      <c r="H153" s="3" t="s">
        <v>891</v>
      </c>
      <c r="I153" s="3" t="s">
        <v>14</v>
      </c>
      <c r="J153" s="3" t="s">
        <v>123</v>
      </c>
      <c r="K153" s="3" t="s">
        <v>68</v>
      </c>
    </row>
    <row r="154" s="1" customFormat="1" ht="25" customHeight="1" spans="1:11">
      <c r="A154" s="3" t="s">
        <v>892</v>
      </c>
      <c r="B154" s="3" t="s">
        <v>893</v>
      </c>
      <c r="C154" s="3" t="s">
        <v>14</v>
      </c>
      <c r="D154" s="3" t="s">
        <v>18</v>
      </c>
      <c r="E154" s="3" t="s">
        <v>894</v>
      </c>
      <c r="G154" s="3" t="s">
        <v>892</v>
      </c>
      <c r="H154" s="3" t="s">
        <v>895</v>
      </c>
      <c r="I154" s="3" t="s">
        <v>14</v>
      </c>
      <c r="J154" s="3" t="s">
        <v>18</v>
      </c>
      <c r="K154" s="3" t="s">
        <v>896</v>
      </c>
    </row>
    <row r="155" s="1" customFormat="1" ht="25" customHeight="1" spans="1:11">
      <c r="A155" s="3" t="s">
        <v>897</v>
      </c>
      <c r="B155" s="3" t="s">
        <v>898</v>
      </c>
      <c r="C155" s="3" t="s">
        <v>14</v>
      </c>
      <c r="D155" s="3" t="s">
        <v>18</v>
      </c>
      <c r="E155" s="3" t="s">
        <v>899</v>
      </c>
      <c r="G155" s="3" t="s">
        <v>897</v>
      </c>
      <c r="H155" s="3" t="s">
        <v>900</v>
      </c>
      <c r="I155" s="3" t="s">
        <v>14</v>
      </c>
      <c r="J155" s="3" t="s">
        <v>18</v>
      </c>
      <c r="K155" s="3" t="s">
        <v>901</v>
      </c>
    </row>
    <row r="156" s="1" customFormat="1" ht="25" customHeight="1" spans="1:11">
      <c r="A156" s="3" t="s">
        <v>902</v>
      </c>
      <c r="B156" s="3" t="s">
        <v>903</v>
      </c>
      <c r="C156" s="3" t="s">
        <v>14</v>
      </c>
      <c r="D156" s="3" t="s">
        <v>18</v>
      </c>
      <c r="E156" s="3" t="s">
        <v>28</v>
      </c>
      <c r="G156" s="3" t="s">
        <v>902</v>
      </c>
      <c r="H156" s="3" t="s">
        <v>904</v>
      </c>
      <c r="I156" s="3" t="s">
        <v>14</v>
      </c>
      <c r="J156" s="3" t="s">
        <v>18</v>
      </c>
      <c r="K156" s="3" t="s">
        <v>642</v>
      </c>
    </row>
    <row r="157" s="1" customFormat="1" ht="25" customHeight="1" spans="1:11">
      <c r="A157" s="3" t="s">
        <v>905</v>
      </c>
      <c r="B157" s="3" t="s">
        <v>906</v>
      </c>
      <c r="C157" s="3" t="s">
        <v>14</v>
      </c>
      <c r="D157" s="3" t="s">
        <v>18</v>
      </c>
      <c r="E157" s="3" t="s">
        <v>907</v>
      </c>
      <c r="G157" s="3" t="s">
        <v>905</v>
      </c>
      <c r="H157" s="3" t="s">
        <v>908</v>
      </c>
      <c r="I157" s="3" t="s">
        <v>14</v>
      </c>
      <c r="J157" s="3" t="s">
        <v>18</v>
      </c>
      <c r="K157" s="3" t="s">
        <v>170</v>
      </c>
    </row>
    <row r="158" s="1" customFormat="1" ht="25" customHeight="1" spans="1:11">
      <c r="A158" s="3" t="s">
        <v>909</v>
      </c>
      <c r="B158" s="3" t="s">
        <v>910</v>
      </c>
      <c r="C158" s="3" t="s">
        <v>14</v>
      </c>
      <c r="D158" s="3" t="s">
        <v>18</v>
      </c>
      <c r="E158" s="3" t="s">
        <v>59</v>
      </c>
      <c r="G158" s="3" t="s">
        <v>909</v>
      </c>
      <c r="H158" s="3" t="s">
        <v>911</v>
      </c>
      <c r="I158" s="3" t="s">
        <v>14</v>
      </c>
      <c r="J158" s="3" t="s">
        <v>18</v>
      </c>
      <c r="K158" s="3" t="s">
        <v>28</v>
      </c>
    </row>
    <row r="159" s="1" customFormat="1" ht="25" customHeight="1" spans="1:11">
      <c r="A159" s="3" t="s">
        <v>912</v>
      </c>
      <c r="B159" s="3" t="s">
        <v>913</v>
      </c>
      <c r="C159" s="3" t="s">
        <v>14</v>
      </c>
      <c r="D159" s="3" t="s">
        <v>18</v>
      </c>
      <c r="E159" s="3" t="s">
        <v>170</v>
      </c>
      <c r="G159" s="3" t="s">
        <v>912</v>
      </c>
      <c r="H159" s="3" t="s">
        <v>914</v>
      </c>
      <c r="I159" s="3" t="s">
        <v>31</v>
      </c>
      <c r="J159" s="3" t="s">
        <v>18</v>
      </c>
      <c r="K159" s="3" t="s">
        <v>915</v>
      </c>
    </row>
    <row r="160" s="1" customFormat="1" ht="25" customHeight="1" spans="1:11">
      <c r="A160" s="3" t="s">
        <v>916</v>
      </c>
      <c r="B160" s="3" t="s">
        <v>917</v>
      </c>
      <c r="C160" s="3" t="s">
        <v>14</v>
      </c>
      <c r="D160" s="3" t="s">
        <v>18</v>
      </c>
      <c r="E160" s="3" t="s">
        <v>918</v>
      </c>
      <c r="G160" s="3" t="s">
        <v>916</v>
      </c>
      <c r="H160" s="3" t="s">
        <v>919</v>
      </c>
      <c r="I160" s="3" t="s">
        <v>14</v>
      </c>
      <c r="J160" s="3" t="s">
        <v>39</v>
      </c>
      <c r="K160" s="3" t="s">
        <v>28</v>
      </c>
    </row>
    <row r="161" s="1" customFormat="1" ht="25" customHeight="1" spans="1:11">
      <c r="A161" s="3" t="s">
        <v>920</v>
      </c>
      <c r="B161" s="3" t="s">
        <v>921</v>
      </c>
      <c r="C161" s="3" t="s">
        <v>14</v>
      </c>
      <c r="D161" s="3" t="s">
        <v>18</v>
      </c>
      <c r="E161" s="3" t="s">
        <v>922</v>
      </c>
      <c r="G161" s="3" t="s">
        <v>920</v>
      </c>
      <c r="H161" s="3" t="s">
        <v>923</v>
      </c>
      <c r="I161" s="3" t="s">
        <v>14</v>
      </c>
      <c r="J161" s="3" t="s">
        <v>18</v>
      </c>
      <c r="K161" s="3" t="s">
        <v>28</v>
      </c>
    </row>
    <row r="162" s="1" customFormat="1" ht="25" customHeight="1" spans="1:11">
      <c r="A162" s="3" t="s">
        <v>924</v>
      </c>
      <c r="B162" s="3" t="s">
        <v>925</v>
      </c>
      <c r="C162" s="3" t="s">
        <v>14</v>
      </c>
      <c r="D162" s="3" t="s">
        <v>18</v>
      </c>
      <c r="E162" s="3" t="s">
        <v>129</v>
      </c>
      <c r="G162" s="3" t="s">
        <v>924</v>
      </c>
      <c r="H162" s="3" t="s">
        <v>926</v>
      </c>
      <c r="I162" s="3" t="s">
        <v>14</v>
      </c>
      <c r="J162" s="3" t="s">
        <v>18</v>
      </c>
      <c r="K162" s="3" t="s">
        <v>170</v>
      </c>
    </row>
    <row r="163" s="1" customFormat="1" ht="25" customHeight="1" spans="1:11">
      <c r="A163" s="3" t="s">
        <v>927</v>
      </c>
      <c r="B163" s="3" t="s">
        <v>928</v>
      </c>
      <c r="C163" s="3" t="s">
        <v>14</v>
      </c>
      <c r="D163" s="3" t="s">
        <v>18</v>
      </c>
      <c r="E163" s="3" t="s">
        <v>284</v>
      </c>
      <c r="G163" s="3" t="s">
        <v>927</v>
      </c>
      <c r="H163" s="3" t="s">
        <v>929</v>
      </c>
      <c r="I163" s="3" t="s">
        <v>14</v>
      </c>
      <c r="J163" s="3" t="s">
        <v>39</v>
      </c>
      <c r="K163" s="3" t="s">
        <v>28</v>
      </c>
    </row>
    <row r="164" s="1" customFormat="1" ht="25" customHeight="1" spans="1:11">
      <c r="A164" s="3" t="s">
        <v>930</v>
      </c>
      <c r="B164" s="3" t="s">
        <v>931</v>
      </c>
      <c r="C164" s="3" t="s">
        <v>14</v>
      </c>
      <c r="D164" s="3" t="s">
        <v>18</v>
      </c>
      <c r="E164" s="3" t="s">
        <v>28</v>
      </c>
      <c r="G164" s="3" t="s">
        <v>930</v>
      </c>
      <c r="H164" s="3" t="s">
        <v>932</v>
      </c>
      <c r="I164" s="3" t="s">
        <v>14</v>
      </c>
      <c r="J164" s="3" t="s">
        <v>18</v>
      </c>
      <c r="K164" s="3" t="s">
        <v>19</v>
      </c>
    </row>
    <row r="165" s="1" customFormat="1" ht="25" customHeight="1" spans="1:11">
      <c r="A165" s="3" t="s">
        <v>933</v>
      </c>
      <c r="B165" s="3" t="s">
        <v>934</v>
      </c>
      <c r="C165" s="3" t="s">
        <v>14</v>
      </c>
      <c r="D165" s="3" t="s">
        <v>18</v>
      </c>
      <c r="E165" s="3" t="s">
        <v>202</v>
      </c>
      <c r="G165" s="3" t="s">
        <v>933</v>
      </c>
      <c r="H165" s="3" t="s">
        <v>935</v>
      </c>
      <c r="I165" s="3" t="s">
        <v>14</v>
      </c>
      <c r="J165" s="3" t="s">
        <v>39</v>
      </c>
      <c r="K165" s="3" t="s">
        <v>74</v>
      </c>
    </row>
    <row r="166" s="1" customFormat="1" ht="25" customHeight="1" spans="1:11">
      <c r="A166" s="3" t="s">
        <v>936</v>
      </c>
      <c r="B166" s="3" t="s">
        <v>937</v>
      </c>
      <c r="C166" s="3" t="s">
        <v>14</v>
      </c>
      <c r="D166" s="3" t="s">
        <v>39</v>
      </c>
      <c r="E166" s="3" t="s">
        <v>197</v>
      </c>
      <c r="G166" s="3" t="s">
        <v>936</v>
      </c>
      <c r="H166" s="3" t="s">
        <v>938</v>
      </c>
      <c r="I166" s="3" t="s">
        <v>31</v>
      </c>
      <c r="J166" s="3" t="s">
        <v>18</v>
      </c>
      <c r="K166" s="3" t="s">
        <v>150</v>
      </c>
    </row>
    <row r="167" s="1" customFormat="1" ht="25" customHeight="1" spans="1:11">
      <c r="A167" s="3" t="s">
        <v>939</v>
      </c>
      <c r="B167" s="3" t="s">
        <v>940</v>
      </c>
      <c r="C167" s="3" t="s">
        <v>14</v>
      </c>
      <c r="D167" s="3" t="s">
        <v>18</v>
      </c>
      <c r="E167" s="3" t="s">
        <v>941</v>
      </c>
      <c r="G167" s="3" t="s">
        <v>939</v>
      </c>
      <c r="H167" s="3" t="s">
        <v>942</v>
      </c>
      <c r="I167" s="3" t="s">
        <v>14</v>
      </c>
      <c r="J167" s="3" t="s">
        <v>50</v>
      </c>
      <c r="K167" s="3" t="s">
        <v>42</v>
      </c>
    </row>
    <row r="168" s="1" customFormat="1" ht="25" customHeight="1" spans="1:11">
      <c r="A168" s="3" t="s">
        <v>943</v>
      </c>
      <c r="B168" s="3" t="s">
        <v>944</v>
      </c>
      <c r="C168" s="3" t="s">
        <v>14</v>
      </c>
      <c r="D168" s="3" t="s">
        <v>123</v>
      </c>
      <c r="E168" s="3" t="s">
        <v>945</v>
      </c>
      <c r="G168" s="3" t="s">
        <v>943</v>
      </c>
      <c r="H168" s="3" t="s">
        <v>946</v>
      </c>
      <c r="I168" s="3" t="s">
        <v>14</v>
      </c>
      <c r="J168" s="3" t="s">
        <v>18</v>
      </c>
      <c r="K168" s="3" t="s">
        <v>947</v>
      </c>
    </row>
    <row r="169" s="1" customFormat="1" ht="25" customHeight="1" spans="1:11">
      <c r="A169" s="3" t="s">
        <v>948</v>
      </c>
      <c r="B169" s="3" t="s">
        <v>949</v>
      </c>
      <c r="C169" s="3" t="s">
        <v>14</v>
      </c>
      <c r="D169" s="3" t="s">
        <v>18</v>
      </c>
      <c r="E169" s="3" t="s">
        <v>950</v>
      </c>
      <c r="G169" s="3" t="s">
        <v>948</v>
      </c>
      <c r="H169" s="3" t="s">
        <v>951</v>
      </c>
      <c r="I169" s="3" t="s">
        <v>14</v>
      </c>
      <c r="J169" s="3" t="s">
        <v>18</v>
      </c>
      <c r="K169" s="3" t="s">
        <v>59</v>
      </c>
    </row>
    <row r="170" s="1" customFormat="1" ht="25" customHeight="1" spans="1:11">
      <c r="A170" s="3" t="s">
        <v>952</v>
      </c>
      <c r="B170" s="3" t="s">
        <v>953</v>
      </c>
      <c r="C170" s="3" t="s">
        <v>14</v>
      </c>
      <c r="D170" s="3" t="s">
        <v>18</v>
      </c>
      <c r="E170" s="3" t="s">
        <v>954</v>
      </c>
      <c r="G170" s="3" t="s">
        <v>952</v>
      </c>
      <c r="H170" s="3" t="s">
        <v>955</v>
      </c>
      <c r="I170" s="3" t="s">
        <v>14</v>
      </c>
      <c r="J170" s="3" t="s">
        <v>18</v>
      </c>
      <c r="K170" s="3" t="s">
        <v>161</v>
      </c>
    </row>
    <row r="171" s="1" customFormat="1" ht="25" customHeight="1" spans="1:11">
      <c r="A171" s="3" t="s">
        <v>956</v>
      </c>
      <c r="B171" s="3" t="s">
        <v>957</v>
      </c>
      <c r="C171" s="3" t="s">
        <v>14</v>
      </c>
      <c r="D171" s="3" t="s">
        <v>39</v>
      </c>
      <c r="E171" s="3" t="s">
        <v>958</v>
      </c>
      <c r="G171" s="3" t="s">
        <v>956</v>
      </c>
      <c r="H171" s="3" t="s">
        <v>447</v>
      </c>
      <c r="I171" s="3" t="s">
        <v>14</v>
      </c>
      <c r="J171" s="3" t="s">
        <v>18</v>
      </c>
      <c r="K171" s="3" t="s">
        <v>28</v>
      </c>
    </row>
    <row r="172" s="1" customFormat="1" ht="25" customHeight="1" spans="1:11">
      <c r="A172" s="3" t="s">
        <v>959</v>
      </c>
      <c r="B172" s="3" t="s">
        <v>960</v>
      </c>
      <c r="C172" s="3" t="s">
        <v>14</v>
      </c>
      <c r="D172" s="3" t="s">
        <v>50</v>
      </c>
      <c r="E172" s="3" t="s">
        <v>961</v>
      </c>
      <c r="G172" s="3" t="s">
        <v>959</v>
      </c>
      <c r="H172" s="3" t="s">
        <v>962</v>
      </c>
      <c r="I172" s="3" t="s">
        <v>14</v>
      </c>
      <c r="J172" s="3" t="s">
        <v>18</v>
      </c>
      <c r="K172" s="3" t="s">
        <v>79</v>
      </c>
    </row>
    <row r="173" s="1" customFormat="1" ht="25" customHeight="1" spans="1:11">
      <c r="A173" s="3" t="s">
        <v>963</v>
      </c>
      <c r="B173" s="3" t="s">
        <v>964</v>
      </c>
      <c r="C173" s="3" t="s">
        <v>14</v>
      </c>
      <c r="D173" s="3" t="s">
        <v>18</v>
      </c>
      <c r="E173" s="3" t="s">
        <v>129</v>
      </c>
      <c r="G173" s="3" t="s">
        <v>963</v>
      </c>
      <c r="H173" s="3" t="s">
        <v>965</v>
      </c>
      <c r="I173" s="3" t="s">
        <v>14</v>
      </c>
      <c r="J173" s="3" t="s">
        <v>18</v>
      </c>
      <c r="K173" s="3" t="s">
        <v>129</v>
      </c>
    </row>
    <row r="174" s="1" customFormat="1" ht="25" customHeight="1" spans="1:11">
      <c r="A174" s="3" t="s">
        <v>966</v>
      </c>
      <c r="B174" s="3" t="s">
        <v>967</v>
      </c>
      <c r="C174" s="3" t="s">
        <v>14</v>
      </c>
      <c r="D174" s="3" t="s">
        <v>18</v>
      </c>
      <c r="E174" s="3" t="s">
        <v>28</v>
      </c>
      <c r="G174" s="3" t="s">
        <v>966</v>
      </c>
      <c r="H174" s="3" t="s">
        <v>968</v>
      </c>
      <c r="I174" s="3" t="s">
        <v>14</v>
      </c>
      <c r="J174" s="3" t="s">
        <v>18</v>
      </c>
      <c r="K174" s="3" t="s">
        <v>28</v>
      </c>
    </row>
    <row r="175" s="1" customFormat="1" ht="25" customHeight="1" spans="1:11">
      <c r="A175" s="3" t="s">
        <v>969</v>
      </c>
      <c r="B175" s="3" t="s">
        <v>970</v>
      </c>
      <c r="C175" s="3" t="s">
        <v>14</v>
      </c>
      <c r="D175" s="3" t="s">
        <v>18</v>
      </c>
      <c r="E175" s="3" t="s">
        <v>63</v>
      </c>
      <c r="G175" s="3" t="s">
        <v>969</v>
      </c>
      <c r="H175" s="3" t="s">
        <v>971</v>
      </c>
      <c r="I175" s="3" t="s">
        <v>14</v>
      </c>
      <c r="J175" s="3" t="s">
        <v>50</v>
      </c>
      <c r="K175" s="3" t="s">
        <v>204</v>
      </c>
    </row>
    <row r="176" s="1" customFormat="1" ht="25" customHeight="1" spans="1:11">
      <c r="A176" s="3" t="s">
        <v>972</v>
      </c>
      <c r="B176" s="3" t="s">
        <v>973</v>
      </c>
      <c r="C176" s="3" t="s">
        <v>14</v>
      </c>
      <c r="D176" s="3" t="s">
        <v>18</v>
      </c>
      <c r="E176" s="3" t="s">
        <v>974</v>
      </c>
      <c r="G176" s="3" t="s">
        <v>972</v>
      </c>
      <c r="H176" s="3" t="s">
        <v>975</v>
      </c>
      <c r="I176" s="3" t="s">
        <v>31</v>
      </c>
      <c r="J176" s="3" t="s">
        <v>18</v>
      </c>
      <c r="K176" s="3" t="s">
        <v>28</v>
      </c>
    </row>
    <row r="177" s="1" customFormat="1" ht="25" customHeight="1" spans="1:11">
      <c r="A177" s="3" t="s">
        <v>976</v>
      </c>
      <c r="B177" s="3" t="s">
        <v>977</v>
      </c>
      <c r="C177" s="3" t="s">
        <v>14</v>
      </c>
      <c r="D177" s="3" t="s">
        <v>18</v>
      </c>
      <c r="E177" s="3" t="s">
        <v>35</v>
      </c>
      <c r="G177" s="3" t="s">
        <v>976</v>
      </c>
      <c r="H177" s="3" t="s">
        <v>978</v>
      </c>
      <c r="I177" s="3" t="s">
        <v>31</v>
      </c>
      <c r="J177" s="3" t="s">
        <v>18</v>
      </c>
      <c r="K177" s="3" t="s">
        <v>79</v>
      </c>
    </row>
    <row r="178" s="1" customFormat="1" ht="25" customHeight="1" spans="1:11">
      <c r="A178" s="3" t="s">
        <v>979</v>
      </c>
      <c r="B178" s="3" t="s">
        <v>980</v>
      </c>
      <c r="C178" s="3" t="s">
        <v>14</v>
      </c>
      <c r="D178" s="3" t="s">
        <v>18</v>
      </c>
      <c r="E178" s="3" t="s">
        <v>981</v>
      </c>
      <c r="G178" s="3" t="s">
        <v>979</v>
      </c>
      <c r="H178" s="3" t="s">
        <v>982</v>
      </c>
      <c r="I178" s="3" t="s">
        <v>14</v>
      </c>
      <c r="J178" s="3" t="s">
        <v>18</v>
      </c>
      <c r="K178" s="3" t="s">
        <v>28</v>
      </c>
    </row>
    <row r="179" s="1" customFormat="1" ht="25" customHeight="1" spans="1:11">
      <c r="A179" s="3" t="s">
        <v>983</v>
      </c>
      <c r="B179" s="3" t="s">
        <v>984</v>
      </c>
      <c r="C179" s="3" t="s">
        <v>14</v>
      </c>
      <c r="D179" s="3" t="s">
        <v>18</v>
      </c>
      <c r="E179" s="3" t="s">
        <v>146</v>
      </c>
      <c r="G179" s="3" t="s">
        <v>983</v>
      </c>
      <c r="H179" s="3" t="s">
        <v>985</v>
      </c>
      <c r="I179" s="3" t="s">
        <v>31</v>
      </c>
      <c r="J179" s="3" t="s">
        <v>123</v>
      </c>
      <c r="K179" s="3" t="s">
        <v>986</v>
      </c>
    </row>
    <row r="180" s="1" customFormat="1" ht="25" customHeight="1" spans="1:11">
      <c r="A180" s="3" t="s">
        <v>987</v>
      </c>
      <c r="B180" s="3" t="s">
        <v>988</v>
      </c>
      <c r="C180" s="3" t="s">
        <v>14</v>
      </c>
      <c r="D180" s="3" t="s">
        <v>18</v>
      </c>
      <c r="E180" s="3" t="s">
        <v>202</v>
      </c>
      <c r="G180" s="3" t="s">
        <v>987</v>
      </c>
      <c r="H180" s="3" t="s">
        <v>989</v>
      </c>
      <c r="I180" s="3" t="s">
        <v>14</v>
      </c>
      <c r="J180" s="3" t="s">
        <v>18</v>
      </c>
      <c r="K180" s="3" t="s">
        <v>136</v>
      </c>
    </row>
    <row r="181" s="1" customFormat="1" ht="25" customHeight="1" spans="1:11">
      <c r="A181" s="3" t="s">
        <v>990</v>
      </c>
      <c r="B181" s="3" t="s">
        <v>991</v>
      </c>
      <c r="C181" s="3" t="s">
        <v>31</v>
      </c>
      <c r="D181" s="3" t="s">
        <v>18</v>
      </c>
      <c r="E181" s="3" t="s">
        <v>992</v>
      </c>
      <c r="G181" s="3" t="s">
        <v>990</v>
      </c>
      <c r="H181" s="3" t="s">
        <v>993</v>
      </c>
      <c r="I181" s="3" t="s">
        <v>14</v>
      </c>
      <c r="J181" s="3" t="s">
        <v>123</v>
      </c>
      <c r="K181" s="3" t="s">
        <v>28</v>
      </c>
    </row>
    <row r="182" s="1" customFormat="1" ht="25" customHeight="1" spans="1:11">
      <c r="A182" s="3" t="s">
        <v>994</v>
      </c>
      <c r="B182" s="3" t="s">
        <v>995</v>
      </c>
      <c r="C182" s="3" t="s">
        <v>14</v>
      </c>
      <c r="D182" s="3" t="s">
        <v>39</v>
      </c>
      <c r="E182" s="3" t="s">
        <v>28</v>
      </c>
      <c r="G182" s="3" t="s">
        <v>994</v>
      </c>
      <c r="H182" s="3" t="s">
        <v>996</v>
      </c>
      <c r="I182" s="3" t="s">
        <v>14</v>
      </c>
      <c r="J182" s="3" t="s">
        <v>18</v>
      </c>
      <c r="K182" s="3" t="s">
        <v>997</v>
      </c>
    </row>
    <row r="183" s="1" customFormat="1" ht="25" customHeight="1" spans="1:11">
      <c r="A183" s="3" t="s">
        <v>998</v>
      </c>
      <c r="B183" s="3" t="s">
        <v>999</v>
      </c>
      <c r="C183" s="3" t="s">
        <v>14</v>
      </c>
      <c r="D183" s="3" t="s">
        <v>18</v>
      </c>
      <c r="E183" s="3" t="s">
        <v>204</v>
      </c>
      <c r="G183" s="3" t="s">
        <v>998</v>
      </c>
      <c r="H183" s="3" t="s">
        <v>1000</v>
      </c>
      <c r="I183" s="3" t="s">
        <v>31</v>
      </c>
      <c r="J183" s="3" t="s">
        <v>18</v>
      </c>
      <c r="K183" s="3" t="s">
        <v>28</v>
      </c>
    </row>
    <row r="184" s="1" customFormat="1" ht="25" customHeight="1" spans="1:11">
      <c r="A184" s="3" t="s">
        <v>1001</v>
      </c>
      <c r="B184" s="3" t="s">
        <v>1002</v>
      </c>
      <c r="C184" s="3" t="s">
        <v>14</v>
      </c>
      <c r="D184" s="3" t="s">
        <v>50</v>
      </c>
      <c r="E184" s="3" t="s">
        <v>204</v>
      </c>
      <c r="G184" s="3" t="s">
        <v>1001</v>
      </c>
      <c r="H184" s="3" t="s">
        <v>1003</v>
      </c>
      <c r="I184" s="3" t="s">
        <v>14</v>
      </c>
      <c r="J184" s="3" t="s">
        <v>18</v>
      </c>
      <c r="K184" s="3" t="s">
        <v>163</v>
      </c>
    </row>
    <row r="185" s="1" customFormat="1" ht="25" customHeight="1" spans="1:11">
      <c r="A185" s="3" t="s">
        <v>1004</v>
      </c>
      <c r="B185" s="3" t="s">
        <v>1005</v>
      </c>
      <c r="C185" s="3" t="s">
        <v>14</v>
      </c>
      <c r="D185" s="3" t="s">
        <v>50</v>
      </c>
      <c r="E185" s="3" t="s">
        <v>204</v>
      </c>
      <c r="G185" s="3" t="s">
        <v>1004</v>
      </c>
      <c r="H185" s="3" t="s">
        <v>1006</v>
      </c>
      <c r="I185" s="3" t="s">
        <v>14</v>
      </c>
      <c r="J185" s="3" t="s">
        <v>18</v>
      </c>
      <c r="K185" s="3" t="s">
        <v>202</v>
      </c>
    </row>
    <row r="186" s="1" customFormat="1" ht="25" customHeight="1" spans="1:11">
      <c r="A186" s="3" t="s">
        <v>1007</v>
      </c>
      <c r="B186" s="3" t="s">
        <v>1008</v>
      </c>
      <c r="C186" s="3" t="s">
        <v>14</v>
      </c>
      <c r="D186" s="3" t="s">
        <v>18</v>
      </c>
      <c r="E186" s="3" t="s">
        <v>312</v>
      </c>
      <c r="G186" s="3" t="s">
        <v>1007</v>
      </c>
      <c r="H186" s="3" t="s">
        <v>1009</v>
      </c>
      <c r="I186" s="3" t="s">
        <v>31</v>
      </c>
      <c r="J186" s="3" t="s">
        <v>18</v>
      </c>
      <c r="K186" s="3" t="s">
        <v>290</v>
      </c>
    </row>
    <row r="187" s="1" customFormat="1" ht="25" customHeight="1" spans="1:11">
      <c r="A187" s="3" t="s">
        <v>1010</v>
      </c>
      <c r="B187" s="3" t="s">
        <v>1011</v>
      </c>
      <c r="C187" s="3" t="s">
        <v>14</v>
      </c>
      <c r="D187" s="3" t="s">
        <v>18</v>
      </c>
      <c r="E187" s="3" t="s">
        <v>99</v>
      </c>
      <c r="F187" s="1" t="s">
        <v>1012</v>
      </c>
      <c r="G187" s="3" t="s">
        <v>1010</v>
      </c>
      <c r="H187" s="3" t="s">
        <v>1013</v>
      </c>
      <c r="I187" s="3" t="s">
        <v>14</v>
      </c>
      <c r="J187" s="3" t="s">
        <v>39</v>
      </c>
      <c r="K187" s="3" t="s">
        <v>1014</v>
      </c>
    </row>
    <row r="188" s="1" customFormat="1" ht="25" customHeight="1" spans="1:11">
      <c r="A188" s="3" t="s">
        <v>1015</v>
      </c>
      <c r="B188" s="3" t="s">
        <v>1016</v>
      </c>
      <c r="C188" s="3" t="s">
        <v>14</v>
      </c>
      <c r="D188" s="3" t="s">
        <v>18</v>
      </c>
      <c r="E188" s="3" t="s">
        <v>1017</v>
      </c>
      <c r="G188" s="3" t="s">
        <v>1015</v>
      </c>
      <c r="H188" s="3" t="s">
        <v>1018</v>
      </c>
      <c r="I188" s="3" t="s">
        <v>14</v>
      </c>
      <c r="J188" s="3" t="s">
        <v>18</v>
      </c>
      <c r="K188" s="3" t="s">
        <v>146</v>
      </c>
    </row>
    <row r="189" s="1" customFormat="1" ht="25" customHeight="1" spans="1:11">
      <c r="A189" s="3" t="s">
        <v>1019</v>
      </c>
      <c r="B189" s="3" t="s">
        <v>1020</v>
      </c>
      <c r="C189" s="3" t="s">
        <v>14</v>
      </c>
      <c r="D189" s="3" t="s">
        <v>18</v>
      </c>
      <c r="E189" s="3" t="s">
        <v>59</v>
      </c>
      <c r="G189" s="3" t="s">
        <v>1019</v>
      </c>
      <c r="H189" s="3" t="s">
        <v>1021</v>
      </c>
      <c r="I189" s="3" t="s">
        <v>31</v>
      </c>
      <c r="J189" s="3" t="s">
        <v>39</v>
      </c>
      <c r="K189" s="3" t="s">
        <v>35</v>
      </c>
    </row>
    <row r="190" s="1" customFormat="1" ht="25" customHeight="1" spans="1:11">
      <c r="A190" s="3" t="s">
        <v>1022</v>
      </c>
      <c r="B190" s="3" t="s">
        <v>1023</v>
      </c>
      <c r="C190" s="3" t="s">
        <v>14</v>
      </c>
      <c r="D190" s="3" t="s">
        <v>18</v>
      </c>
      <c r="E190" s="3" t="s">
        <v>42</v>
      </c>
      <c r="G190" s="3" t="s">
        <v>1022</v>
      </c>
      <c r="H190" s="3" t="s">
        <v>1024</v>
      </c>
      <c r="I190" s="3" t="s">
        <v>14</v>
      </c>
      <c r="J190" s="3" t="s">
        <v>18</v>
      </c>
      <c r="K190" s="3" t="s">
        <v>1025</v>
      </c>
    </row>
    <row r="191" s="1" customFormat="1" ht="25" customHeight="1" spans="1:11">
      <c r="A191" s="3" t="s">
        <v>1026</v>
      </c>
      <c r="B191" s="3" t="s">
        <v>1027</v>
      </c>
      <c r="C191" s="3" t="s">
        <v>14</v>
      </c>
      <c r="D191" s="3" t="s">
        <v>18</v>
      </c>
      <c r="E191" s="3" t="s">
        <v>72</v>
      </c>
      <c r="G191" s="3" t="s">
        <v>1026</v>
      </c>
      <c r="H191" s="3" t="s">
        <v>1028</v>
      </c>
      <c r="I191" s="3" t="s">
        <v>14</v>
      </c>
      <c r="J191" s="3" t="s">
        <v>15</v>
      </c>
      <c r="K191" s="3" t="s">
        <v>197</v>
      </c>
    </row>
    <row r="192" s="1" customFormat="1" ht="25" customHeight="1" spans="1:11">
      <c r="A192" s="3" t="s">
        <v>1029</v>
      </c>
      <c r="B192" s="3" t="s">
        <v>1030</v>
      </c>
      <c r="C192" s="3" t="s">
        <v>31</v>
      </c>
      <c r="D192" s="3" t="s">
        <v>18</v>
      </c>
      <c r="E192" s="3" t="s">
        <v>1031</v>
      </c>
      <c r="G192" s="3" t="s">
        <v>1029</v>
      </c>
      <c r="H192" s="3" t="s">
        <v>1032</v>
      </c>
      <c r="I192" s="3" t="s">
        <v>14</v>
      </c>
      <c r="J192" s="3" t="s">
        <v>18</v>
      </c>
      <c r="K192" s="3" t="s">
        <v>260</v>
      </c>
    </row>
    <row r="193" s="1" customFormat="1" ht="25" customHeight="1" spans="1:11">
      <c r="A193" s="3" t="s">
        <v>1033</v>
      </c>
      <c r="B193" s="3" t="s">
        <v>1034</v>
      </c>
      <c r="C193" s="3" t="s">
        <v>14</v>
      </c>
      <c r="D193" s="3" t="s">
        <v>18</v>
      </c>
      <c r="E193" s="3" t="s">
        <v>1035</v>
      </c>
      <c r="G193" s="3" t="s">
        <v>1033</v>
      </c>
      <c r="H193" s="3" t="s">
        <v>1036</v>
      </c>
      <c r="I193" s="3" t="s">
        <v>14</v>
      </c>
      <c r="J193" s="3" t="s">
        <v>18</v>
      </c>
      <c r="K193" s="3" t="s">
        <v>28</v>
      </c>
    </row>
    <row r="194" s="1" customFormat="1" ht="25" customHeight="1" spans="1:11">
      <c r="A194" s="3" t="s">
        <v>1037</v>
      </c>
      <c r="B194" s="3" t="s">
        <v>1038</v>
      </c>
      <c r="C194" s="3" t="s">
        <v>14</v>
      </c>
      <c r="D194" s="3" t="s">
        <v>18</v>
      </c>
      <c r="E194" s="3" t="s">
        <v>290</v>
      </c>
      <c r="G194" s="3" t="s">
        <v>1037</v>
      </c>
      <c r="H194" s="3" t="s">
        <v>1039</v>
      </c>
      <c r="I194" s="3" t="s">
        <v>14</v>
      </c>
      <c r="J194" s="3" t="s">
        <v>18</v>
      </c>
      <c r="K194" s="3" t="s">
        <v>1017</v>
      </c>
    </row>
    <row r="195" s="1" customFormat="1" ht="25" customHeight="1" spans="1:11">
      <c r="A195" s="3" t="s">
        <v>1040</v>
      </c>
      <c r="B195" s="3" t="s">
        <v>1041</v>
      </c>
      <c r="C195" s="3" t="s">
        <v>14</v>
      </c>
      <c r="D195" s="3" t="s">
        <v>18</v>
      </c>
      <c r="E195" s="3" t="s">
        <v>1042</v>
      </c>
      <c r="G195" s="3" t="s">
        <v>1040</v>
      </c>
      <c r="H195" s="3" t="s">
        <v>1043</v>
      </c>
      <c r="I195" s="3" t="s">
        <v>31</v>
      </c>
      <c r="J195" s="3" t="s">
        <v>18</v>
      </c>
      <c r="K195" s="3" t="s">
        <v>28</v>
      </c>
    </row>
    <row r="196" s="1" customFormat="1" ht="25" customHeight="1" spans="1:11">
      <c r="A196" s="3" t="s">
        <v>1044</v>
      </c>
      <c r="B196" s="3" t="s">
        <v>1045</v>
      </c>
      <c r="C196" s="3" t="s">
        <v>14</v>
      </c>
      <c r="D196" s="3" t="s">
        <v>18</v>
      </c>
      <c r="E196" s="3" t="s">
        <v>59</v>
      </c>
      <c r="G196" s="3" t="s">
        <v>1044</v>
      </c>
      <c r="H196" s="3" t="s">
        <v>1046</v>
      </c>
      <c r="I196" s="3" t="s">
        <v>14</v>
      </c>
      <c r="J196" s="3" t="s">
        <v>39</v>
      </c>
      <c r="K196" s="3" t="s">
        <v>651</v>
      </c>
    </row>
    <row r="197" s="1" customFormat="1" ht="25" customHeight="1" spans="1:11">
      <c r="A197" s="3" t="s">
        <v>1047</v>
      </c>
      <c r="B197" s="3" t="s">
        <v>1048</v>
      </c>
      <c r="C197" s="3" t="s">
        <v>14</v>
      </c>
      <c r="D197" s="3" t="s">
        <v>18</v>
      </c>
      <c r="E197" s="3" t="s">
        <v>28</v>
      </c>
      <c r="G197" s="3" t="s">
        <v>1047</v>
      </c>
      <c r="H197" s="3" t="s">
        <v>1049</v>
      </c>
      <c r="I197" s="3" t="s">
        <v>14</v>
      </c>
      <c r="J197" s="3" t="s">
        <v>18</v>
      </c>
      <c r="K197" s="3" t="s">
        <v>204</v>
      </c>
    </row>
    <row r="198" s="1" customFormat="1" ht="25" customHeight="1" spans="1:11">
      <c r="A198" s="3" t="s">
        <v>1050</v>
      </c>
      <c r="B198" s="3" t="s">
        <v>1051</v>
      </c>
      <c r="C198" s="3" t="s">
        <v>14</v>
      </c>
      <c r="D198" s="3" t="s">
        <v>18</v>
      </c>
      <c r="E198" s="3" t="s">
        <v>163</v>
      </c>
      <c r="G198" s="3" t="s">
        <v>1050</v>
      </c>
      <c r="H198" s="3" t="s">
        <v>1052</v>
      </c>
      <c r="I198" s="3" t="s">
        <v>14</v>
      </c>
      <c r="J198" s="3" t="s">
        <v>18</v>
      </c>
      <c r="K198" s="3" t="s">
        <v>72</v>
      </c>
    </row>
    <row r="199" s="1" customFormat="1" ht="25" customHeight="1" spans="1:11">
      <c r="A199" s="3" t="s">
        <v>1053</v>
      </c>
      <c r="B199" s="3" t="s">
        <v>1054</v>
      </c>
      <c r="C199" s="3" t="s">
        <v>14</v>
      </c>
      <c r="D199" s="3" t="s">
        <v>18</v>
      </c>
      <c r="E199" s="3" t="s">
        <v>618</v>
      </c>
      <c r="G199" s="3" t="s">
        <v>1053</v>
      </c>
      <c r="H199" s="3" t="s">
        <v>1055</v>
      </c>
      <c r="I199" s="3" t="s">
        <v>14</v>
      </c>
      <c r="J199" s="3" t="s">
        <v>18</v>
      </c>
      <c r="K199" s="3" t="s">
        <v>213</v>
      </c>
    </row>
    <row r="200" s="1" customFormat="1" ht="25" customHeight="1" spans="1:11">
      <c r="A200" s="3" t="s">
        <v>1056</v>
      </c>
      <c r="B200" s="3" t="s">
        <v>1057</v>
      </c>
      <c r="C200" s="3" t="s">
        <v>14</v>
      </c>
      <c r="D200" s="3" t="s">
        <v>18</v>
      </c>
      <c r="E200" s="3" t="s">
        <v>28</v>
      </c>
      <c r="G200" s="3" t="s">
        <v>1056</v>
      </c>
      <c r="H200" s="3" t="s">
        <v>1058</v>
      </c>
      <c r="I200" s="3" t="s">
        <v>14</v>
      </c>
      <c r="J200" s="3" t="s">
        <v>18</v>
      </c>
      <c r="K200" s="3" t="s">
        <v>1059</v>
      </c>
    </row>
    <row r="201" s="1" customFormat="1" ht="25" customHeight="1" spans="1:11">
      <c r="A201" s="3" t="s">
        <v>1060</v>
      </c>
      <c r="B201" s="3" t="s">
        <v>1061</v>
      </c>
      <c r="C201" s="3" t="s">
        <v>14</v>
      </c>
      <c r="D201" s="3" t="s">
        <v>18</v>
      </c>
      <c r="E201" s="3" t="s">
        <v>1062</v>
      </c>
      <c r="G201" s="3" t="s">
        <v>1060</v>
      </c>
      <c r="H201" s="3" t="s">
        <v>1063</v>
      </c>
      <c r="I201" s="3" t="s">
        <v>14</v>
      </c>
      <c r="J201" s="3" t="s">
        <v>18</v>
      </c>
      <c r="K201" s="3" t="s">
        <v>35</v>
      </c>
    </row>
    <row r="202" s="1" customFormat="1" ht="25" customHeight="1" spans="1:11">
      <c r="A202" s="3" t="s">
        <v>1064</v>
      </c>
      <c r="B202" s="3" t="s">
        <v>1065</v>
      </c>
      <c r="C202" s="3" t="s">
        <v>14</v>
      </c>
      <c r="D202" s="3" t="s">
        <v>18</v>
      </c>
      <c r="E202" s="3" t="s">
        <v>213</v>
      </c>
      <c r="G202" s="3" t="s">
        <v>1064</v>
      </c>
      <c r="H202" s="3" t="s">
        <v>1066</v>
      </c>
      <c r="I202" s="3" t="s">
        <v>14</v>
      </c>
      <c r="J202" s="3" t="s">
        <v>18</v>
      </c>
      <c r="K202" s="3" t="s">
        <v>129</v>
      </c>
    </row>
    <row r="203" s="1" customFormat="1" ht="25" customHeight="1" spans="1:11">
      <c r="A203" s="3" t="s">
        <v>1067</v>
      </c>
      <c r="B203" s="3" t="s">
        <v>1068</v>
      </c>
      <c r="C203" s="3" t="s">
        <v>14</v>
      </c>
      <c r="D203" s="3" t="s">
        <v>18</v>
      </c>
      <c r="E203" s="3" t="s">
        <v>899</v>
      </c>
      <c r="G203" s="3" t="s">
        <v>1067</v>
      </c>
      <c r="H203" s="3" t="s">
        <v>1069</v>
      </c>
      <c r="I203" s="3" t="s">
        <v>14</v>
      </c>
      <c r="J203" s="3" t="s">
        <v>18</v>
      </c>
      <c r="K203" s="3" t="s">
        <v>28</v>
      </c>
    </row>
    <row r="204" s="1" customFormat="1" ht="25" customHeight="1" spans="1:11">
      <c r="A204" s="3" t="s">
        <v>1070</v>
      </c>
      <c r="B204" s="3" t="s">
        <v>1071</v>
      </c>
      <c r="C204" s="3" t="s">
        <v>14</v>
      </c>
      <c r="D204" s="3" t="s">
        <v>18</v>
      </c>
      <c r="E204" s="3" t="s">
        <v>1072</v>
      </c>
      <c r="G204" s="3" t="s">
        <v>1070</v>
      </c>
      <c r="H204" s="3" t="s">
        <v>1073</v>
      </c>
      <c r="I204" s="3" t="s">
        <v>14</v>
      </c>
      <c r="J204" s="3" t="s">
        <v>18</v>
      </c>
      <c r="K204" s="3" t="s">
        <v>588</v>
      </c>
    </row>
    <row r="205" s="1" customFormat="1" ht="25" customHeight="1" spans="1:11">
      <c r="A205" s="3" t="s">
        <v>1074</v>
      </c>
      <c r="B205" s="3" t="s">
        <v>1075</v>
      </c>
      <c r="C205" s="3" t="s">
        <v>14</v>
      </c>
      <c r="D205" s="3" t="s">
        <v>18</v>
      </c>
      <c r="E205" s="3" t="s">
        <v>646</v>
      </c>
      <c r="G205" s="3" t="s">
        <v>1074</v>
      </c>
      <c r="H205" s="3" t="s">
        <v>1076</v>
      </c>
      <c r="I205" s="3" t="s">
        <v>14</v>
      </c>
      <c r="J205" s="3" t="s">
        <v>18</v>
      </c>
      <c r="K205" s="3" t="s">
        <v>150</v>
      </c>
    </row>
    <row r="206" s="1" customFormat="1" ht="25" customHeight="1" spans="1:11">
      <c r="A206" s="3" t="s">
        <v>1077</v>
      </c>
      <c r="B206" s="3" t="s">
        <v>1078</v>
      </c>
      <c r="C206" s="3" t="s">
        <v>14</v>
      </c>
      <c r="D206" s="3" t="s">
        <v>18</v>
      </c>
      <c r="E206" s="3" t="s">
        <v>1079</v>
      </c>
      <c r="G206" s="3" t="s">
        <v>1077</v>
      </c>
      <c r="H206" s="3" t="s">
        <v>1080</v>
      </c>
      <c r="I206" s="3" t="s">
        <v>14</v>
      </c>
      <c r="J206" s="3" t="s">
        <v>18</v>
      </c>
      <c r="K206" s="3" t="s">
        <v>246</v>
      </c>
    </row>
    <row r="207" s="1" customFormat="1" ht="25" customHeight="1" spans="1:11">
      <c r="A207" s="3" t="s">
        <v>1081</v>
      </c>
      <c r="B207" s="3" t="s">
        <v>1082</v>
      </c>
      <c r="C207" s="3" t="s">
        <v>14</v>
      </c>
      <c r="D207" s="3" t="s">
        <v>18</v>
      </c>
      <c r="E207" s="3" t="s">
        <v>1083</v>
      </c>
      <c r="G207" s="3" t="s">
        <v>1081</v>
      </c>
      <c r="H207" s="3" t="s">
        <v>1084</v>
      </c>
      <c r="I207" s="3" t="s">
        <v>14</v>
      </c>
      <c r="J207" s="3" t="s">
        <v>18</v>
      </c>
      <c r="K207" s="3" t="s">
        <v>1085</v>
      </c>
    </row>
    <row r="208" s="1" customFormat="1" ht="25" customHeight="1" spans="1:11">
      <c r="A208" s="3" t="s">
        <v>1086</v>
      </c>
      <c r="B208" s="3" t="s">
        <v>1087</v>
      </c>
      <c r="C208" s="3" t="s">
        <v>31</v>
      </c>
      <c r="D208" s="3" t="s">
        <v>50</v>
      </c>
      <c r="E208" s="3" t="s">
        <v>42</v>
      </c>
      <c r="G208" s="3" t="s">
        <v>1086</v>
      </c>
      <c r="H208" s="3" t="s">
        <v>1088</v>
      </c>
      <c r="I208" s="3" t="s">
        <v>14</v>
      </c>
      <c r="J208" s="3" t="s">
        <v>18</v>
      </c>
      <c r="K208" s="3" t="s">
        <v>290</v>
      </c>
    </row>
    <row r="209" s="1" customFormat="1" ht="25" customHeight="1" spans="1:11">
      <c r="A209" s="3" t="s">
        <v>1089</v>
      </c>
      <c r="B209" s="3" t="s">
        <v>1090</v>
      </c>
      <c r="C209" s="3" t="s">
        <v>14</v>
      </c>
      <c r="D209" s="3" t="s">
        <v>18</v>
      </c>
      <c r="E209" s="3" t="s">
        <v>1091</v>
      </c>
      <c r="G209" s="3" t="s">
        <v>1089</v>
      </c>
      <c r="H209" s="3" t="s">
        <v>1092</v>
      </c>
      <c r="I209" s="3" t="s">
        <v>14</v>
      </c>
      <c r="J209" s="3" t="s">
        <v>18</v>
      </c>
      <c r="K209" s="3" t="s">
        <v>1093</v>
      </c>
    </row>
    <row r="210" s="1" customFormat="1" ht="25" customHeight="1" spans="1:11">
      <c r="A210" s="3" t="s">
        <v>1094</v>
      </c>
      <c r="B210" s="3" t="s">
        <v>1095</v>
      </c>
      <c r="C210" s="3" t="s">
        <v>14</v>
      </c>
      <c r="D210" s="3" t="s">
        <v>18</v>
      </c>
      <c r="E210" s="3" t="s">
        <v>1096</v>
      </c>
      <c r="G210" s="3" t="s">
        <v>1094</v>
      </c>
      <c r="H210" s="3" t="s">
        <v>1097</v>
      </c>
      <c r="I210" s="3" t="s">
        <v>31</v>
      </c>
      <c r="J210" s="3" t="s">
        <v>123</v>
      </c>
      <c r="K210" s="3" t="s">
        <v>1098</v>
      </c>
    </row>
    <row r="211" s="1" customFormat="1" ht="25" customHeight="1" spans="1:11">
      <c r="A211" s="3" t="s">
        <v>1099</v>
      </c>
      <c r="B211" s="3" t="s">
        <v>1100</v>
      </c>
      <c r="C211" s="3" t="s">
        <v>14</v>
      </c>
      <c r="D211" s="3" t="s">
        <v>18</v>
      </c>
      <c r="E211" s="3" t="s">
        <v>1101</v>
      </c>
      <c r="G211" s="3" t="s">
        <v>1099</v>
      </c>
      <c r="H211" s="3" t="s">
        <v>1102</v>
      </c>
      <c r="I211" s="3" t="s">
        <v>14</v>
      </c>
      <c r="J211" s="3" t="s">
        <v>39</v>
      </c>
      <c r="K211" s="3" t="s">
        <v>74</v>
      </c>
    </row>
    <row r="212" s="1" customFormat="1" ht="25" customHeight="1" spans="1:11">
      <c r="A212" s="3" t="s">
        <v>1103</v>
      </c>
      <c r="B212" s="3" t="s">
        <v>1104</v>
      </c>
      <c r="C212" s="3" t="s">
        <v>14</v>
      </c>
      <c r="D212" s="3" t="s">
        <v>15</v>
      </c>
      <c r="E212" s="3" t="s">
        <v>79</v>
      </c>
      <c r="G212" s="3" t="s">
        <v>1103</v>
      </c>
      <c r="H212" s="3" t="s">
        <v>1105</v>
      </c>
      <c r="I212" s="3" t="s">
        <v>14</v>
      </c>
      <c r="J212" s="3" t="s">
        <v>18</v>
      </c>
      <c r="K212" s="3" t="s">
        <v>1106</v>
      </c>
    </row>
    <row r="213" s="1" customFormat="1" ht="25" customHeight="1" spans="1:11">
      <c r="A213" s="3" t="s">
        <v>1107</v>
      </c>
      <c r="B213" s="3" t="s">
        <v>1108</v>
      </c>
      <c r="C213" s="3" t="s">
        <v>14</v>
      </c>
      <c r="D213" s="3" t="s">
        <v>18</v>
      </c>
      <c r="E213" s="3" t="s">
        <v>42</v>
      </c>
      <c r="G213" s="3" t="s">
        <v>1107</v>
      </c>
      <c r="H213" s="3" t="s">
        <v>1109</v>
      </c>
      <c r="I213" s="3" t="s">
        <v>14</v>
      </c>
      <c r="J213" s="3" t="s">
        <v>123</v>
      </c>
      <c r="K213" s="3" t="s">
        <v>168</v>
      </c>
    </row>
    <row r="214" s="1" customFormat="1" ht="25" customHeight="1" spans="1:11">
      <c r="A214" s="3" t="s">
        <v>1110</v>
      </c>
      <c r="B214" s="3" t="s">
        <v>1111</v>
      </c>
      <c r="C214" s="3" t="s">
        <v>31</v>
      </c>
      <c r="D214" s="3" t="s">
        <v>18</v>
      </c>
      <c r="E214" s="3" t="s">
        <v>28</v>
      </c>
      <c r="G214" s="3" t="s">
        <v>1110</v>
      </c>
      <c r="H214" s="3" t="s">
        <v>1112</v>
      </c>
      <c r="I214" s="3" t="s">
        <v>14</v>
      </c>
      <c r="J214" s="3" t="s">
        <v>18</v>
      </c>
      <c r="K214" s="3" t="s">
        <v>59</v>
      </c>
    </row>
    <row r="215" s="1" customFormat="1" ht="25" customHeight="1" spans="1:11">
      <c r="A215" s="3" t="s">
        <v>1113</v>
      </c>
      <c r="B215" s="3" t="s">
        <v>1114</v>
      </c>
      <c r="C215" s="3" t="s">
        <v>14</v>
      </c>
      <c r="D215" s="3" t="s">
        <v>123</v>
      </c>
      <c r="E215" s="3" t="s">
        <v>28</v>
      </c>
      <c r="G215" s="3" t="s">
        <v>1113</v>
      </c>
      <c r="H215" s="3" t="s">
        <v>1115</v>
      </c>
      <c r="I215" s="3" t="s">
        <v>14</v>
      </c>
      <c r="J215" s="3" t="s">
        <v>39</v>
      </c>
      <c r="K215" s="3" t="s">
        <v>1116</v>
      </c>
    </row>
    <row r="216" s="1" customFormat="1" ht="25" customHeight="1" spans="1:11">
      <c r="A216" s="3" t="s">
        <v>1117</v>
      </c>
      <c r="B216" s="3" t="s">
        <v>1118</v>
      </c>
      <c r="C216" s="3" t="s">
        <v>14</v>
      </c>
      <c r="D216" s="3" t="s">
        <v>18</v>
      </c>
      <c r="E216" s="3" t="s">
        <v>588</v>
      </c>
      <c r="G216" s="3" t="s">
        <v>1117</v>
      </c>
      <c r="H216" s="3" t="s">
        <v>1119</v>
      </c>
      <c r="I216" s="3" t="s">
        <v>31</v>
      </c>
      <c r="J216" s="3" t="s">
        <v>18</v>
      </c>
      <c r="K216" s="3" t="s">
        <v>1120</v>
      </c>
    </row>
    <row r="217" s="1" customFormat="1" ht="25" customHeight="1" spans="1:11">
      <c r="A217" s="3" t="s">
        <v>1121</v>
      </c>
      <c r="B217" s="3" t="s">
        <v>1122</v>
      </c>
      <c r="C217" s="3" t="s">
        <v>14</v>
      </c>
      <c r="D217" s="3" t="s">
        <v>39</v>
      </c>
      <c r="E217" s="3" t="s">
        <v>276</v>
      </c>
      <c r="G217" s="3" t="s">
        <v>1121</v>
      </c>
      <c r="H217" s="3" t="s">
        <v>1123</v>
      </c>
      <c r="I217" s="3" t="s">
        <v>14</v>
      </c>
      <c r="J217" s="3" t="s">
        <v>18</v>
      </c>
      <c r="K217" s="3" t="s">
        <v>102</v>
      </c>
    </row>
    <row r="218" s="1" customFormat="1" ht="25" customHeight="1" spans="1:11">
      <c r="A218" s="3" t="s">
        <v>1124</v>
      </c>
      <c r="B218" s="3" t="s">
        <v>1125</v>
      </c>
      <c r="C218" s="3" t="s">
        <v>14</v>
      </c>
      <c r="D218" s="3" t="s">
        <v>15</v>
      </c>
      <c r="E218" s="3" t="s">
        <v>16</v>
      </c>
      <c r="G218" s="3" t="s">
        <v>1124</v>
      </c>
      <c r="H218" s="3" t="s">
        <v>1126</v>
      </c>
      <c r="I218" s="3" t="s">
        <v>14</v>
      </c>
      <c r="J218" s="3" t="s">
        <v>18</v>
      </c>
      <c r="K218" s="3" t="s">
        <v>28</v>
      </c>
    </row>
    <row r="219" s="1" customFormat="1" ht="25" customHeight="1" spans="1:11">
      <c r="A219" s="3" t="s">
        <v>1127</v>
      </c>
      <c r="B219" s="3" t="s">
        <v>1128</v>
      </c>
      <c r="C219" s="3" t="s">
        <v>14</v>
      </c>
      <c r="D219" s="3" t="s">
        <v>18</v>
      </c>
      <c r="E219" s="3" t="s">
        <v>202</v>
      </c>
      <c r="G219" s="3" t="s">
        <v>1127</v>
      </c>
      <c r="H219" s="3" t="s">
        <v>1129</v>
      </c>
      <c r="I219" s="3" t="s">
        <v>14</v>
      </c>
      <c r="J219" s="3" t="s">
        <v>18</v>
      </c>
      <c r="K219" s="3" t="s">
        <v>1130</v>
      </c>
    </row>
    <row r="220" s="1" customFormat="1" ht="25" customHeight="1" spans="1:11">
      <c r="A220" s="3" t="s">
        <v>1131</v>
      </c>
      <c r="B220" s="3" t="s">
        <v>1132</v>
      </c>
      <c r="C220" s="3" t="s">
        <v>14</v>
      </c>
      <c r="D220" s="3" t="s">
        <v>18</v>
      </c>
      <c r="E220" s="3" t="s">
        <v>213</v>
      </c>
      <c r="G220" s="3" t="s">
        <v>1131</v>
      </c>
      <c r="H220" s="3" t="s">
        <v>1133</v>
      </c>
      <c r="I220" s="3" t="s">
        <v>31</v>
      </c>
      <c r="J220" s="3" t="s">
        <v>18</v>
      </c>
      <c r="K220" s="3" t="s">
        <v>197</v>
      </c>
    </row>
    <row r="221" s="1" customFormat="1" ht="25" customHeight="1" spans="1:11">
      <c r="A221" s="3" t="s">
        <v>1134</v>
      </c>
      <c r="B221" s="3" t="s">
        <v>1135</v>
      </c>
      <c r="C221" s="3" t="s">
        <v>14</v>
      </c>
      <c r="D221" s="3" t="s">
        <v>18</v>
      </c>
      <c r="E221" s="3" t="s">
        <v>59</v>
      </c>
      <c r="G221" s="3" t="s">
        <v>1134</v>
      </c>
      <c r="H221" s="3" t="s">
        <v>1136</v>
      </c>
      <c r="I221" s="3" t="s">
        <v>14</v>
      </c>
      <c r="J221" s="3" t="s">
        <v>18</v>
      </c>
      <c r="K221" s="3" t="s">
        <v>254</v>
      </c>
    </row>
    <row r="222" s="1" customFormat="1" ht="25" customHeight="1" spans="1:11">
      <c r="A222" s="3" t="s">
        <v>1137</v>
      </c>
      <c r="B222" s="3" t="s">
        <v>1138</v>
      </c>
      <c r="C222" s="3" t="s">
        <v>14</v>
      </c>
      <c r="D222" s="3" t="s">
        <v>18</v>
      </c>
      <c r="E222" s="3" t="s">
        <v>129</v>
      </c>
      <c r="G222" s="3" t="s">
        <v>1137</v>
      </c>
      <c r="H222" s="3" t="s">
        <v>1139</v>
      </c>
      <c r="I222" s="3" t="s">
        <v>14</v>
      </c>
      <c r="J222" s="3" t="s">
        <v>18</v>
      </c>
      <c r="K222" s="3" t="s">
        <v>312</v>
      </c>
    </row>
    <row r="223" s="1" customFormat="1" ht="25" customHeight="1" spans="1:11">
      <c r="A223" s="3" t="s">
        <v>1140</v>
      </c>
      <c r="B223" s="3" t="s">
        <v>1141</v>
      </c>
      <c r="C223" s="3" t="s">
        <v>14</v>
      </c>
      <c r="D223" s="3" t="s">
        <v>18</v>
      </c>
      <c r="E223" s="3" t="s">
        <v>1142</v>
      </c>
      <c r="G223" s="3" t="s">
        <v>1140</v>
      </c>
      <c r="H223" s="3" t="s">
        <v>1143</v>
      </c>
      <c r="I223" s="3" t="s">
        <v>14</v>
      </c>
      <c r="J223" s="3" t="s">
        <v>39</v>
      </c>
      <c r="K223" s="3" t="s">
        <v>204</v>
      </c>
    </row>
    <row r="224" s="1" customFormat="1" ht="25" customHeight="1" spans="1:11">
      <c r="A224" s="3" t="s">
        <v>1144</v>
      </c>
      <c r="B224" s="3" t="s">
        <v>1145</v>
      </c>
      <c r="C224" s="3" t="s">
        <v>14</v>
      </c>
      <c r="D224" s="3" t="s">
        <v>18</v>
      </c>
      <c r="E224" s="3" t="s">
        <v>170</v>
      </c>
      <c r="G224" s="3" t="s">
        <v>1144</v>
      </c>
      <c r="H224" s="3" t="s">
        <v>1146</v>
      </c>
      <c r="I224" s="3" t="s">
        <v>14</v>
      </c>
      <c r="J224" s="3" t="s">
        <v>18</v>
      </c>
      <c r="K224" s="3" t="s">
        <v>59</v>
      </c>
    </row>
    <row r="225" s="1" customFormat="1" ht="25" customHeight="1" spans="1:11">
      <c r="A225" s="3" t="s">
        <v>1147</v>
      </c>
      <c r="B225" s="3" t="s">
        <v>1148</v>
      </c>
      <c r="C225" s="3" t="s">
        <v>14</v>
      </c>
      <c r="D225" s="3" t="s">
        <v>18</v>
      </c>
      <c r="E225" s="3" t="s">
        <v>129</v>
      </c>
      <c r="G225" s="3" t="s">
        <v>1147</v>
      </c>
      <c r="H225" s="3" t="s">
        <v>1149</v>
      </c>
      <c r="I225" s="3" t="s">
        <v>14</v>
      </c>
      <c r="J225" s="3" t="s">
        <v>18</v>
      </c>
      <c r="K225" s="3" t="s">
        <v>642</v>
      </c>
    </row>
    <row r="226" s="1" customFormat="1" ht="25" customHeight="1" spans="1:11">
      <c r="A226" s="3" t="s">
        <v>1150</v>
      </c>
      <c r="B226" s="3" t="s">
        <v>1151</v>
      </c>
      <c r="C226" s="3" t="s">
        <v>14</v>
      </c>
      <c r="D226" s="3" t="s">
        <v>18</v>
      </c>
      <c r="E226" s="3" t="s">
        <v>79</v>
      </c>
      <c r="G226" s="3" t="s">
        <v>1150</v>
      </c>
      <c r="H226" s="3" t="s">
        <v>1152</v>
      </c>
      <c r="I226" s="3" t="s">
        <v>14</v>
      </c>
      <c r="J226" s="3" t="s">
        <v>39</v>
      </c>
      <c r="K226" s="3" t="s">
        <v>79</v>
      </c>
    </row>
    <row r="227" s="1" customFormat="1" ht="25" customHeight="1" spans="1:11">
      <c r="A227" s="3" t="s">
        <v>1153</v>
      </c>
      <c r="B227" s="3" t="s">
        <v>1154</v>
      </c>
      <c r="C227" s="3" t="s">
        <v>14</v>
      </c>
      <c r="D227" s="3" t="s">
        <v>18</v>
      </c>
      <c r="E227" s="3" t="s">
        <v>1155</v>
      </c>
      <c r="G227" s="3" t="s">
        <v>1153</v>
      </c>
      <c r="H227" s="3" t="s">
        <v>1156</v>
      </c>
      <c r="I227" s="3" t="s">
        <v>31</v>
      </c>
      <c r="J227" s="3" t="s">
        <v>50</v>
      </c>
      <c r="K227" s="3" t="s">
        <v>28</v>
      </c>
    </row>
    <row r="228" s="1" customFormat="1" ht="25" customHeight="1" spans="1:11">
      <c r="A228" s="3" t="s">
        <v>1157</v>
      </c>
      <c r="B228" s="3" t="s">
        <v>1158</v>
      </c>
      <c r="C228" s="3" t="s">
        <v>14</v>
      </c>
      <c r="D228" s="3" t="s">
        <v>18</v>
      </c>
      <c r="E228" s="3" t="s">
        <v>59</v>
      </c>
      <c r="G228" s="3" t="s">
        <v>1157</v>
      </c>
      <c r="H228" s="3" t="s">
        <v>1159</v>
      </c>
      <c r="I228" s="3" t="s">
        <v>14</v>
      </c>
      <c r="J228" s="3" t="s">
        <v>18</v>
      </c>
      <c r="K228" s="3" t="s">
        <v>28</v>
      </c>
    </row>
    <row r="229" s="1" customFormat="1" ht="25" customHeight="1" spans="1:11">
      <c r="A229" s="3" t="s">
        <v>1160</v>
      </c>
      <c r="B229" s="3" t="s">
        <v>1161</v>
      </c>
      <c r="C229" s="3" t="s">
        <v>14</v>
      </c>
      <c r="D229" s="3" t="s">
        <v>18</v>
      </c>
      <c r="E229" s="3" t="s">
        <v>28</v>
      </c>
      <c r="G229" s="3" t="s">
        <v>1160</v>
      </c>
      <c r="H229" s="3" t="s">
        <v>1162</v>
      </c>
      <c r="I229" s="3" t="s">
        <v>14</v>
      </c>
      <c r="J229" s="3" t="s">
        <v>18</v>
      </c>
      <c r="K229" s="3" t="s">
        <v>1163</v>
      </c>
    </row>
    <row r="230" s="1" customFormat="1" ht="25" customHeight="1" spans="1:11">
      <c r="A230" s="3" t="s">
        <v>1164</v>
      </c>
      <c r="B230" s="3" t="s">
        <v>1165</v>
      </c>
      <c r="C230" s="3" t="s">
        <v>14</v>
      </c>
      <c r="D230" s="3" t="s">
        <v>18</v>
      </c>
      <c r="E230" s="3" t="s">
        <v>99</v>
      </c>
      <c r="G230" s="3" t="s">
        <v>1164</v>
      </c>
      <c r="H230" s="3" t="s">
        <v>1166</v>
      </c>
      <c r="I230" s="3" t="s">
        <v>14</v>
      </c>
      <c r="J230" s="3" t="s">
        <v>18</v>
      </c>
      <c r="K230" s="3" t="s">
        <v>28</v>
      </c>
    </row>
    <row r="231" s="1" customFormat="1" ht="25" customHeight="1" spans="1:11">
      <c r="A231" s="3" t="s">
        <v>1167</v>
      </c>
      <c r="B231" s="3" t="s">
        <v>1168</v>
      </c>
      <c r="C231" s="3" t="s">
        <v>14</v>
      </c>
      <c r="D231" s="3" t="s">
        <v>15</v>
      </c>
      <c r="E231" s="3" t="s">
        <v>1169</v>
      </c>
      <c r="G231" s="3" t="s">
        <v>1167</v>
      </c>
      <c r="H231" s="3" t="s">
        <v>1170</v>
      </c>
      <c r="I231" s="3" t="s">
        <v>14</v>
      </c>
      <c r="J231" s="3" t="s">
        <v>18</v>
      </c>
      <c r="K231" s="3" t="s">
        <v>1171</v>
      </c>
    </row>
    <row r="232" s="1" customFormat="1" ht="25" customHeight="1" spans="1:11">
      <c r="A232" s="3" t="s">
        <v>1172</v>
      </c>
      <c r="B232" s="3" t="s">
        <v>1173</v>
      </c>
      <c r="C232" s="3" t="s">
        <v>14</v>
      </c>
      <c r="D232" s="3" t="s">
        <v>18</v>
      </c>
      <c r="E232" s="3" t="s">
        <v>1174</v>
      </c>
      <c r="G232" s="3" t="s">
        <v>1172</v>
      </c>
      <c r="H232" s="3" t="s">
        <v>1175</v>
      </c>
      <c r="I232" s="3" t="s">
        <v>14</v>
      </c>
      <c r="J232" s="3" t="s">
        <v>18</v>
      </c>
      <c r="K232" s="3" t="s">
        <v>1176</v>
      </c>
    </row>
    <row r="233" s="1" customFormat="1" ht="25" customHeight="1" spans="1:11">
      <c r="A233" s="3" t="s">
        <v>1177</v>
      </c>
      <c r="B233" s="3" t="s">
        <v>1178</v>
      </c>
      <c r="C233" s="3" t="s">
        <v>14</v>
      </c>
      <c r="D233" s="3" t="s">
        <v>39</v>
      </c>
      <c r="E233" s="3" t="s">
        <v>1179</v>
      </c>
      <c r="G233" s="3" t="s">
        <v>1177</v>
      </c>
      <c r="H233" s="3" t="s">
        <v>1180</v>
      </c>
      <c r="I233" s="3" t="s">
        <v>14</v>
      </c>
      <c r="J233" s="3" t="s">
        <v>18</v>
      </c>
      <c r="K233" s="3" t="s">
        <v>28</v>
      </c>
    </row>
    <row r="234" s="1" customFormat="1" ht="25" customHeight="1" spans="1:11">
      <c r="A234" s="3" t="s">
        <v>1181</v>
      </c>
      <c r="B234" s="3" t="s">
        <v>1182</v>
      </c>
      <c r="C234" s="3" t="s">
        <v>14</v>
      </c>
      <c r="D234" s="3" t="s">
        <v>18</v>
      </c>
      <c r="E234" s="3" t="s">
        <v>99</v>
      </c>
      <c r="G234" s="3" t="s">
        <v>1181</v>
      </c>
      <c r="H234" s="3" t="s">
        <v>1183</v>
      </c>
      <c r="I234" s="3" t="s">
        <v>14</v>
      </c>
      <c r="J234" s="3" t="s">
        <v>18</v>
      </c>
      <c r="K234" s="3" t="s">
        <v>28</v>
      </c>
    </row>
    <row r="235" s="1" customFormat="1" ht="25" customHeight="1" spans="1:11">
      <c r="A235" s="3" t="s">
        <v>1184</v>
      </c>
      <c r="B235" s="3" t="s">
        <v>1185</v>
      </c>
      <c r="C235" s="3" t="s">
        <v>14</v>
      </c>
      <c r="D235" s="3" t="s">
        <v>18</v>
      </c>
      <c r="E235" s="3" t="s">
        <v>1186</v>
      </c>
      <c r="G235" s="3" t="s">
        <v>1184</v>
      </c>
      <c r="H235" s="3" t="s">
        <v>1187</v>
      </c>
      <c r="I235" s="3" t="s">
        <v>14</v>
      </c>
      <c r="J235" s="3" t="s">
        <v>18</v>
      </c>
      <c r="K235" s="3" t="s">
        <v>28</v>
      </c>
    </row>
    <row r="236" s="1" customFormat="1" ht="25" customHeight="1" spans="1:11">
      <c r="A236" s="3" t="s">
        <v>1188</v>
      </c>
      <c r="B236" s="3" t="s">
        <v>1189</v>
      </c>
      <c r="C236" s="3" t="s">
        <v>14</v>
      </c>
      <c r="D236" s="3" t="s">
        <v>18</v>
      </c>
      <c r="E236" s="3" t="s">
        <v>213</v>
      </c>
      <c r="G236" s="3" t="s">
        <v>1188</v>
      </c>
      <c r="H236" s="3" t="s">
        <v>1190</v>
      </c>
      <c r="I236" s="3" t="s">
        <v>14</v>
      </c>
      <c r="J236" s="3" t="s">
        <v>18</v>
      </c>
      <c r="K236" s="3" t="s">
        <v>1191</v>
      </c>
    </row>
    <row r="237" s="1" customFormat="1" ht="25" customHeight="1" spans="1:11">
      <c r="A237" s="3" t="s">
        <v>1192</v>
      </c>
      <c r="B237" s="3" t="s">
        <v>1193</v>
      </c>
      <c r="C237" s="3" t="s">
        <v>14</v>
      </c>
      <c r="D237" s="3" t="s">
        <v>39</v>
      </c>
      <c r="E237" s="3" t="s">
        <v>202</v>
      </c>
      <c r="G237" s="3" t="s">
        <v>1192</v>
      </c>
      <c r="H237" s="3" t="s">
        <v>989</v>
      </c>
      <c r="I237" s="3" t="s">
        <v>14</v>
      </c>
      <c r="J237" s="3" t="s">
        <v>18</v>
      </c>
      <c r="K237" s="3" t="s">
        <v>136</v>
      </c>
    </row>
    <row r="238" s="1" customFormat="1" ht="25" customHeight="1" spans="1:11">
      <c r="A238" s="3" t="s">
        <v>1194</v>
      </c>
      <c r="B238" s="3" t="s">
        <v>1195</v>
      </c>
      <c r="C238" s="3" t="s">
        <v>14</v>
      </c>
      <c r="D238" s="3" t="s">
        <v>18</v>
      </c>
      <c r="E238" s="3" t="s">
        <v>1196</v>
      </c>
      <c r="G238" s="3" t="s">
        <v>1194</v>
      </c>
      <c r="H238" s="3" t="s">
        <v>1197</v>
      </c>
      <c r="I238" s="3" t="s">
        <v>14</v>
      </c>
      <c r="J238" s="3" t="s">
        <v>18</v>
      </c>
      <c r="K238" s="3" t="s">
        <v>59</v>
      </c>
    </row>
    <row r="239" s="1" customFormat="1" ht="25" customHeight="1" spans="1:11">
      <c r="A239" s="3" t="s">
        <v>1198</v>
      </c>
      <c r="B239" s="3" t="s">
        <v>1199</v>
      </c>
      <c r="C239" s="3" t="s">
        <v>14</v>
      </c>
      <c r="D239" s="3" t="s">
        <v>18</v>
      </c>
      <c r="E239" s="3" t="s">
        <v>28</v>
      </c>
      <c r="G239" s="3" t="s">
        <v>1198</v>
      </c>
      <c r="H239" s="3" t="s">
        <v>1200</v>
      </c>
      <c r="I239" s="3" t="s">
        <v>14</v>
      </c>
      <c r="J239" s="3" t="s">
        <v>18</v>
      </c>
      <c r="K239" s="3" t="s">
        <v>120</v>
      </c>
    </row>
    <row r="240" s="1" customFormat="1" ht="25" customHeight="1" spans="1:11">
      <c r="A240" s="3" t="s">
        <v>1201</v>
      </c>
      <c r="B240" s="3" t="s">
        <v>1202</v>
      </c>
      <c r="C240" s="3" t="s">
        <v>14</v>
      </c>
      <c r="D240" s="3" t="s">
        <v>18</v>
      </c>
      <c r="E240" s="3" t="s">
        <v>23</v>
      </c>
      <c r="G240" s="3" t="s">
        <v>1201</v>
      </c>
      <c r="H240" s="3" t="s">
        <v>1203</v>
      </c>
      <c r="I240" s="3" t="s">
        <v>14</v>
      </c>
      <c r="J240" s="3" t="s">
        <v>18</v>
      </c>
      <c r="K240" s="3" t="s">
        <v>1204</v>
      </c>
    </row>
    <row r="241" s="1" customFormat="1" ht="25" customHeight="1" spans="1:11">
      <c r="A241" s="3" t="s">
        <v>1205</v>
      </c>
      <c r="B241" s="3" t="s">
        <v>1206</v>
      </c>
      <c r="C241" s="3" t="s">
        <v>14</v>
      </c>
      <c r="D241" s="3" t="s">
        <v>18</v>
      </c>
      <c r="E241" s="3" t="s">
        <v>1017</v>
      </c>
      <c r="G241" s="3" t="s">
        <v>1205</v>
      </c>
      <c r="H241" s="3" t="s">
        <v>1207</v>
      </c>
      <c r="I241" s="3" t="s">
        <v>31</v>
      </c>
      <c r="J241" s="3" t="s">
        <v>50</v>
      </c>
      <c r="K241" s="3" t="s">
        <v>204</v>
      </c>
    </row>
    <row r="242" s="1" customFormat="1" ht="25" customHeight="1" spans="1:11">
      <c r="A242" s="3" t="s">
        <v>1208</v>
      </c>
      <c r="B242" s="3" t="s">
        <v>1209</v>
      </c>
      <c r="C242" s="3" t="s">
        <v>14</v>
      </c>
      <c r="D242" s="3" t="s">
        <v>18</v>
      </c>
      <c r="E242" s="3" t="s">
        <v>1210</v>
      </c>
      <c r="G242" s="3" t="s">
        <v>1208</v>
      </c>
      <c r="H242" s="3" t="s">
        <v>1211</v>
      </c>
      <c r="I242" s="3" t="s">
        <v>14</v>
      </c>
      <c r="J242" s="3" t="s">
        <v>18</v>
      </c>
      <c r="K242" s="3" t="s">
        <v>1212</v>
      </c>
    </row>
    <row r="243" s="1" customFormat="1" ht="25" customHeight="1" spans="1:11">
      <c r="A243" s="3" t="s">
        <v>1213</v>
      </c>
      <c r="B243" s="3" t="s">
        <v>1214</v>
      </c>
      <c r="C243" s="3" t="s">
        <v>14</v>
      </c>
      <c r="D243" s="3" t="s">
        <v>18</v>
      </c>
      <c r="E243" s="3" t="s">
        <v>79</v>
      </c>
      <c r="G243" s="3" t="s">
        <v>1213</v>
      </c>
      <c r="H243" s="3" t="s">
        <v>1215</v>
      </c>
      <c r="I243" s="3" t="s">
        <v>14</v>
      </c>
      <c r="J243" s="3" t="s">
        <v>18</v>
      </c>
      <c r="K243" s="3" t="s">
        <v>74</v>
      </c>
    </row>
    <row r="244" s="1" customFormat="1" ht="25" customHeight="1" spans="1:11">
      <c r="A244" s="3" t="s">
        <v>1216</v>
      </c>
      <c r="B244" s="3" t="s">
        <v>1217</v>
      </c>
      <c r="C244" s="3" t="s">
        <v>14</v>
      </c>
      <c r="D244" s="3" t="s">
        <v>18</v>
      </c>
      <c r="E244" s="3" t="s">
        <v>28</v>
      </c>
      <c r="G244" s="3" t="s">
        <v>1216</v>
      </c>
      <c r="H244" s="3" t="s">
        <v>1218</v>
      </c>
      <c r="I244" s="3" t="s">
        <v>14</v>
      </c>
      <c r="J244" s="3" t="s">
        <v>39</v>
      </c>
      <c r="K244" s="3" t="s">
        <v>79</v>
      </c>
    </row>
    <row r="245" s="1" customFormat="1" ht="25" customHeight="1" spans="1:11">
      <c r="A245" s="3" t="s">
        <v>1219</v>
      </c>
      <c r="B245" s="3" t="s">
        <v>1220</v>
      </c>
      <c r="C245" s="3" t="s">
        <v>14</v>
      </c>
      <c r="D245" s="3" t="s">
        <v>18</v>
      </c>
      <c r="E245" s="3" t="s">
        <v>1221</v>
      </c>
      <c r="G245" s="3" t="s">
        <v>1219</v>
      </c>
      <c r="H245" s="3" t="s">
        <v>1222</v>
      </c>
      <c r="I245" s="3" t="s">
        <v>14</v>
      </c>
      <c r="J245" s="3" t="s">
        <v>18</v>
      </c>
      <c r="K245" s="3" t="s">
        <v>42</v>
      </c>
    </row>
    <row r="246" s="1" customFormat="1" ht="25" customHeight="1" spans="1:11">
      <c r="A246" s="3" t="s">
        <v>1223</v>
      </c>
      <c r="B246" s="3" t="s">
        <v>1224</v>
      </c>
      <c r="C246" s="3" t="s">
        <v>14</v>
      </c>
      <c r="D246" s="3" t="s">
        <v>18</v>
      </c>
      <c r="E246" s="3" t="s">
        <v>28</v>
      </c>
      <c r="G246" s="3" t="s">
        <v>1223</v>
      </c>
      <c r="H246" s="3" t="s">
        <v>1225</v>
      </c>
      <c r="I246" s="3" t="s">
        <v>31</v>
      </c>
      <c r="J246" s="3" t="s">
        <v>18</v>
      </c>
      <c r="K246" s="3" t="s">
        <v>204</v>
      </c>
    </row>
    <row r="247" s="1" customFormat="1" ht="25" customHeight="1" spans="1:11">
      <c r="A247" s="3" t="s">
        <v>1226</v>
      </c>
      <c r="B247" s="3" t="s">
        <v>1227</v>
      </c>
      <c r="C247" s="3" t="s">
        <v>14</v>
      </c>
      <c r="D247" s="3" t="s">
        <v>18</v>
      </c>
      <c r="E247" s="3" t="s">
        <v>1228</v>
      </c>
      <c r="G247" s="3" t="s">
        <v>1226</v>
      </c>
      <c r="H247" s="3" t="s">
        <v>1229</v>
      </c>
      <c r="I247" s="3" t="s">
        <v>14</v>
      </c>
      <c r="J247" s="3" t="s">
        <v>18</v>
      </c>
      <c r="K247" s="3" t="s">
        <v>55</v>
      </c>
    </row>
    <row r="248" s="1" customFormat="1" ht="25" customHeight="1" spans="1:11">
      <c r="A248" s="3" t="s">
        <v>1230</v>
      </c>
      <c r="B248" s="3" t="s">
        <v>1231</v>
      </c>
      <c r="C248" s="3" t="s">
        <v>31</v>
      </c>
      <c r="D248" s="3" t="s">
        <v>18</v>
      </c>
      <c r="E248" s="3" t="s">
        <v>161</v>
      </c>
      <c r="G248" s="3" t="s">
        <v>1230</v>
      </c>
      <c r="H248" s="3" t="s">
        <v>1232</v>
      </c>
      <c r="I248" s="3" t="s">
        <v>14</v>
      </c>
      <c r="J248" s="3" t="s">
        <v>18</v>
      </c>
      <c r="K248" s="3" t="s">
        <v>1233</v>
      </c>
    </row>
    <row r="249" s="1" customFormat="1" ht="25" customHeight="1" spans="1:11">
      <c r="A249" s="3" t="s">
        <v>1234</v>
      </c>
      <c r="B249" s="3" t="s">
        <v>1235</v>
      </c>
      <c r="C249" s="3" t="s">
        <v>14</v>
      </c>
      <c r="D249" s="3" t="s">
        <v>18</v>
      </c>
      <c r="E249" s="3" t="s">
        <v>102</v>
      </c>
      <c r="G249" s="3" t="s">
        <v>1234</v>
      </c>
      <c r="H249" s="3" t="s">
        <v>1236</v>
      </c>
      <c r="I249" s="3" t="s">
        <v>14</v>
      </c>
      <c r="J249" s="3" t="s">
        <v>18</v>
      </c>
      <c r="K249" s="3" t="s">
        <v>1237</v>
      </c>
    </row>
    <row r="250" s="1" customFormat="1" ht="25" customHeight="1" spans="1:11">
      <c r="A250" s="3" t="s">
        <v>1238</v>
      </c>
      <c r="B250" s="3" t="s">
        <v>1239</v>
      </c>
      <c r="C250" s="3" t="s">
        <v>14</v>
      </c>
      <c r="D250" s="3" t="s">
        <v>123</v>
      </c>
      <c r="E250" s="3" t="s">
        <v>59</v>
      </c>
      <c r="G250" s="3" t="s">
        <v>1238</v>
      </c>
      <c r="H250" s="3" t="s">
        <v>1240</v>
      </c>
      <c r="I250" s="3" t="s">
        <v>14</v>
      </c>
      <c r="J250" s="3" t="s">
        <v>18</v>
      </c>
      <c r="K250" s="3" t="s">
        <v>1241</v>
      </c>
    </row>
    <row r="251" s="1" customFormat="1" ht="25" customHeight="1" spans="1:11">
      <c r="A251" s="3" t="s">
        <v>1242</v>
      </c>
      <c r="B251" s="3" t="s">
        <v>1243</v>
      </c>
      <c r="C251" s="3" t="s">
        <v>14</v>
      </c>
      <c r="D251" s="3" t="s">
        <v>18</v>
      </c>
      <c r="E251" s="3" t="s">
        <v>907</v>
      </c>
      <c r="G251" s="3" t="s">
        <v>1242</v>
      </c>
      <c r="H251" s="3" t="s">
        <v>1244</v>
      </c>
      <c r="I251" s="3" t="s">
        <v>14</v>
      </c>
      <c r="J251" s="3" t="s">
        <v>286</v>
      </c>
      <c r="K251" s="3" t="s">
        <v>79</v>
      </c>
    </row>
    <row r="252" s="1" customFormat="1" ht="25" customHeight="1" spans="1:11">
      <c r="A252" s="3" t="s">
        <v>1245</v>
      </c>
      <c r="B252" s="3" t="s">
        <v>1246</v>
      </c>
      <c r="C252" s="3" t="s">
        <v>14</v>
      </c>
      <c r="D252" s="3" t="s">
        <v>39</v>
      </c>
      <c r="E252" s="3" t="s">
        <v>28</v>
      </c>
      <c r="G252" s="3" t="s">
        <v>1245</v>
      </c>
      <c r="H252" s="3" t="s">
        <v>1247</v>
      </c>
      <c r="I252" s="3" t="s">
        <v>14</v>
      </c>
      <c r="J252" s="3" t="s">
        <v>18</v>
      </c>
      <c r="K252" s="3" t="s">
        <v>569</v>
      </c>
    </row>
    <row r="253" s="1" customFormat="1" ht="25" customHeight="1" spans="1:11">
      <c r="A253" s="3" t="s">
        <v>1248</v>
      </c>
      <c r="B253" s="3" t="s">
        <v>1249</v>
      </c>
      <c r="C253" s="3" t="s">
        <v>14</v>
      </c>
      <c r="D253" s="3" t="s">
        <v>50</v>
      </c>
      <c r="E253" s="3" t="s">
        <v>42</v>
      </c>
      <c r="G253" s="3" t="s">
        <v>1248</v>
      </c>
      <c r="H253" s="3" t="s">
        <v>1250</v>
      </c>
      <c r="I253" s="3" t="s">
        <v>14</v>
      </c>
      <c r="J253" s="3" t="s">
        <v>286</v>
      </c>
      <c r="K253" s="3" t="s">
        <v>74</v>
      </c>
    </row>
    <row r="254" s="1" customFormat="1" ht="25" customHeight="1" spans="1:11">
      <c r="A254" s="3" t="s">
        <v>1251</v>
      </c>
      <c r="B254" s="3" t="s">
        <v>1252</v>
      </c>
      <c r="C254" s="3" t="s">
        <v>14</v>
      </c>
      <c r="D254" s="3" t="s">
        <v>1253</v>
      </c>
      <c r="E254" s="3" t="s">
        <v>1254</v>
      </c>
      <c r="G254" s="3" t="s">
        <v>1251</v>
      </c>
      <c r="H254" s="3" t="s">
        <v>1255</v>
      </c>
      <c r="I254" s="3" t="s">
        <v>14</v>
      </c>
      <c r="J254" s="3" t="s">
        <v>18</v>
      </c>
      <c r="K254" s="3" t="s">
        <v>59</v>
      </c>
    </row>
    <row r="255" s="1" customFormat="1" ht="25" customHeight="1" spans="1:11">
      <c r="A255" s="3" t="s">
        <v>1256</v>
      </c>
      <c r="B255" s="3" t="s">
        <v>1257</v>
      </c>
      <c r="C255" s="3" t="s">
        <v>14</v>
      </c>
      <c r="D255" s="3" t="s">
        <v>724</v>
      </c>
      <c r="E255" s="3" t="s">
        <v>1079</v>
      </c>
      <c r="G255" s="3" t="s">
        <v>1256</v>
      </c>
      <c r="H255" s="3" t="s">
        <v>1258</v>
      </c>
      <c r="I255" s="3" t="s">
        <v>14</v>
      </c>
      <c r="J255" s="3" t="s">
        <v>18</v>
      </c>
      <c r="K255" s="3" t="s">
        <v>59</v>
      </c>
    </row>
    <row r="256" s="1" customFormat="1" ht="25" customHeight="1" spans="1:5">
      <c r="A256" s="3" t="s">
        <v>1259</v>
      </c>
      <c r="B256" s="3" t="s">
        <v>1260</v>
      </c>
      <c r="C256" s="3" t="s">
        <v>14</v>
      </c>
      <c r="D256" s="3" t="s">
        <v>18</v>
      </c>
      <c r="E256" s="3" t="s">
        <v>120</v>
      </c>
    </row>
    <row r="257" s="1" customFormat="1" ht="25" customHeight="1" spans="1:5">
      <c r="A257" s="3" t="s">
        <v>1261</v>
      </c>
      <c r="B257" s="3" t="s">
        <v>1262</v>
      </c>
      <c r="C257" s="3" t="s">
        <v>14</v>
      </c>
      <c r="D257" s="3" t="s">
        <v>15</v>
      </c>
      <c r="E257" s="3" t="s">
        <v>1263</v>
      </c>
    </row>
    <row r="258" s="1" customFormat="1" ht="25" customHeight="1" spans="1:5">
      <c r="A258" s="3" t="s">
        <v>1264</v>
      </c>
      <c r="B258" s="3" t="s">
        <v>1265</v>
      </c>
      <c r="C258" s="3" t="s">
        <v>14</v>
      </c>
      <c r="D258" s="3" t="s">
        <v>123</v>
      </c>
      <c r="E258" s="3" t="s">
        <v>312</v>
      </c>
    </row>
    <row r="259" s="1" customFormat="1" ht="25" customHeight="1" spans="1:5">
      <c r="A259" s="3" t="s">
        <v>1266</v>
      </c>
      <c r="B259" s="3" t="s">
        <v>1267</v>
      </c>
      <c r="C259" s="3" t="s">
        <v>14</v>
      </c>
      <c r="D259" s="3" t="s">
        <v>18</v>
      </c>
      <c r="E259" s="3" t="s">
        <v>28</v>
      </c>
    </row>
    <row r="260" s="1" customFormat="1" ht="25" customHeight="1" spans="1:5">
      <c r="A260" s="3" t="s">
        <v>1268</v>
      </c>
      <c r="B260" s="3" t="s">
        <v>1269</v>
      </c>
      <c r="C260" s="3" t="s">
        <v>14</v>
      </c>
      <c r="D260" s="3" t="s">
        <v>18</v>
      </c>
      <c r="E260" s="3" t="s">
        <v>28</v>
      </c>
    </row>
    <row r="261" s="1" customFormat="1" ht="25" customHeight="1" spans="1:5">
      <c r="A261" s="3" t="s">
        <v>1270</v>
      </c>
      <c r="B261" s="3" t="s">
        <v>1271</v>
      </c>
      <c r="C261" s="3" t="s">
        <v>14</v>
      </c>
      <c r="D261" s="3" t="s">
        <v>18</v>
      </c>
      <c r="E261" s="3" t="s">
        <v>202</v>
      </c>
    </row>
    <row r="262" s="1" customFormat="1" ht="25" customHeight="1" spans="1:5">
      <c r="A262" s="3" t="s">
        <v>1272</v>
      </c>
      <c r="B262" s="3" t="s">
        <v>1273</v>
      </c>
      <c r="C262" s="3" t="s">
        <v>14</v>
      </c>
      <c r="D262" s="3" t="s">
        <v>18</v>
      </c>
      <c r="E262" s="3" t="s">
        <v>59</v>
      </c>
    </row>
    <row r="263" s="1" customFormat="1" ht="25" customHeight="1" spans="1:5">
      <c r="A263" s="3" t="s">
        <v>1274</v>
      </c>
      <c r="B263" s="3" t="s">
        <v>1275</v>
      </c>
      <c r="C263" s="3" t="s">
        <v>14</v>
      </c>
      <c r="D263" s="3" t="s">
        <v>18</v>
      </c>
      <c r="E263" s="3" t="s">
        <v>646</v>
      </c>
    </row>
    <row r="264" s="1" customFormat="1" ht="25" customHeight="1" spans="1:5">
      <c r="A264" s="3" t="s">
        <v>1276</v>
      </c>
      <c r="B264" s="3" t="s">
        <v>1277</v>
      </c>
      <c r="C264" s="3" t="s">
        <v>14</v>
      </c>
      <c r="D264" s="3" t="s">
        <v>18</v>
      </c>
      <c r="E264" s="3" t="s">
        <v>99</v>
      </c>
    </row>
    <row r="265" s="1" customFormat="1" ht="25" customHeight="1" spans="1:5">
      <c r="A265" s="3" t="s">
        <v>1278</v>
      </c>
      <c r="B265" s="3" t="s">
        <v>1279</v>
      </c>
      <c r="C265" s="3" t="s">
        <v>14</v>
      </c>
      <c r="D265" s="3" t="s">
        <v>18</v>
      </c>
      <c r="E265" s="3" t="s">
        <v>59</v>
      </c>
    </row>
    <row r="266" s="1" customFormat="1" ht="25" customHeight="1" spans="1:5">
      <c r="A266" s="3" t="s">
        <v>1280</v>
      </c>
      <c r="B266" s="3" t="s">
        <v>1281</v>
      </c>
      <c r="C266" s="3" t="s">
        <v>14</v>
      </c>
      <c r="D266" s="3" t="s">
        <v>18</v>
      </c>
      <c r="E266" s="3" t="s">
        <v>59</v>
      </c>
    </row>
    <row r="267" s="1" customFormat="1" ht="25" customHeight="1" spans="1:5">
      <c r="A267" s="3" t="s">
        <v>1282</v>
      </c>
      <c r="B267" s="3" t="s">
        <v>1283</v>
      </c>
      <c r="C267" s="3" t="s">
        <v>14</v>
      </c>
      <c r="D267" s="3" t="s">
        <v>39</v>
      </c>
      <c r="E267" s="3" t="s">
        <v>1116</v>
      </c>
    </row>
    <row r="268" s="1" customFormat="1" ht="25" customHeight="1" spans="1:5">
      <c r="A268" s="3" t="s">
        <v>1284</v>
      </c>
      <c r="B268" s="3" t="s">
        <v>1285</v>
      </c>
      <c r="C268" s="3" t="s">
        <v>14</v>
      </c>
      <c r="D268" s="3" t="s">
        <v>18</v>
      </c>
      <c r="E268" s="3" t="s">
        <v>239</v>
      </c>
    </row>
    <row r="269" s="1" customFormat="1" ht="25" customHeight="1" spans="1:5">
      <c r="A269" s="3" t="s">
        <v>1286</v>
      </c>
      <c r="B269" s="3" t="s">
        <v>1287</v>
      </c>
      <c r="C269" s="3" t="s">
        <v>14</v>
      </c>
      <c r="D269" s="3" t="s">
        <v>39</v>
      </c>
      <c r="E269" s="3" t="s">
        <v>276</v>
      </c>
    </row>
    <row r="270" s="1" customFormat="1" ht="25" customHeight="1" spans="1:5">
      <c r="A270" s="3" t="s">
        <v>1288</v>
      </c>
      <c r="B270" s="3" t="s">
        <v>1289</v>
      </c>
      <c r="C270" s="3" t="s">
        <v>14</v>
      </c>
      <c r="D270" s="3" t="s">
        <v>18</v>
      </c>
      <c r="E270" s="3" t="s">
        <v>199</v>
      </c>
    </row>
    <row r="271" s="1" customFormat="1" ht="25" customHeight="1" spans="1:5">
      <c r="A271" s="3" t="s">
        <v>1290</v>
      </c>
      <c r="B271" s="3" t="s">
        <v>1291</v>
      </c>
      <c r="C271" s="3" t="s">
        <v>31</v>
      </c>
      <c r="D271" s="3" t="s">
        <v>18</v>
      </c>
      <c r="E271" s="3" t="s">
        <v>146</v>
      </c>
    </row>
    <row r="272" s="1" customFormat="1" ht="25" customHeight="1" spans="1:5">
      <c r="A272" s="3" t="s">
        <v>1292</v>
      </c>
      <c r="B272" s="3" t="s">
        <v>1293</v>
      </c>
      <c r="C272" s="3" t="s">
        <v>14</v>
      </c>
      <c r="D272" s="3" t="s">
        <v>18</v>
      </c>
      <c r="E272" s="3" t="s">
        <v>59</v>
      </c>
    </row>
    <row r="273" s="1" customFormat="1" ht="25" customHeight="1" spans="1:5">
      <c r="A273" s="3" t="s">
        <v>1294</v>
      </c>
      <c r="B273" s="3" t="s">
        <v>1295</v>
      </c>
      <c r="C273" s="3" t="s">
        <v>31</v>
      </c>
      <c r="D273" s="3" t="s">
        <v>18</v>
      </c>
      <c r="E273" s="3" t="s">
        <v>1296</v>
      </c>
    </row>
    <row r="274" s="1" customFormat="1" ht="25" customHeight="1" spans="1:5">
      <c r="A274" s="3" t="s">
        <v>1297</v>
      </c>
      <c r="B274" s="3" t="s">
        <v>1298</v>
      </c>
      <c r="C274" s="3" t="s">
        <v>14</v>
      </c>
      <c r="D274" s="3" t="s">
        <v>18</v>
      </c>
      <c r="E274" s="3" t="s">
        <v>59</v>
      </c>
    </row>
    <row r="275" s="1" customFormat="1" ht="25" customHeight="1" spans="1:5">
      <c r="A275" s="3" t="s">
        <v>1299</v>
      </c>
      <c r="B275" s="3" t="s">
        <v>1300</v>
      </c>
      <c r="C275" s="3" t="s">
        <v>14</v>
      </c>
      <c r="D275" s="3" t="s">
        <v>18</v>
      </c>
      <c r="E275" s="3" t="s">
        <v>28</v>
      </c>
    </row>
    <row r="276" s="1" customFormat="1" ht="25" customHeight="1" spans="1:5">
      <c r="A276" s="3" t="s">
        <v>1301</v>
      </c>
      <c r="B276" s="3" t="s">
        <v>1302</v>
      </c>
      <c r="C276" s="3" t="s">
        <v>14</v>
      </c>
      <c r="D276" s="3" t="s">
        <v>18</v>
      </c>
      <c r="E276" s="3" t="s">
        <v>1303</v>
      </c>
    </row>
    <row r="277" s="1" customFormat="1" ht="25" customHeight="1" spans="1:5">
      <c r="A277" s="3" t="s">
        <v>1304</v>
      </c>
      <c r="B277" s="3" t="s">
        <v>1305</v>
      </c>
      <c r="C277" s="3" t="s">
        <v>14</v>
      </c>
      <c r="D277" s="3" t="s">
        <v>18</v>
      </c>
      <c r="E277" s="3" t="s">
        <v>59</v>
      </c>
    </row>
    <row r="278" s="1" customFormat="1" ht="25" customHeight="1" spans="1:5">
      <c r="A278" s="3" t="s">
        <v>1306</v>
      </c>
      <c r="B278" s="3" t="s">
        <v>1307</v>
      </c>
      <c r="C278" s="3" t="s">
        <v>31</v>
      </c>
      <c r="D278" s="3" t="s">
        <v>18</v>
      </c>
      <c r="E278" s="3" t="s">
        <v>59</v>
      </c>
    </row>
    <row r="279" s="1" customFormat="1" ht="25" customHeight="1" spans="1:5">
      <c r="A279" s="3" t="s">
        <v>1308</v>
      </c>
      <c r="B279" s="3" t="s">
        <v>1309</v>
      </c>
      <c r="C279" s="3" t="s">
        <v>14</v>
      </c>
      <c r="D279" s="3" t="s">
        <v>18</v>
      </c>
      <c r="E279" s="3" t="s">
        <v>28</v>
      </c>
    </row>
    <row r="280" s="1" customFormat="1" ht="25" customHeight="1" spans="1:5">
      <c r="A280" s="3" t="s">
        <v>1310</v>
      </c>
      <c r="B280" s="3" t="s">
        <v>1311</v>
      </c>
      <c r="C280" s="3" t="s">
        <v>14</v>
      </c>
      <c r="D280" s="3" t="s">
        <v>18</v>
      </c>
      <c r="E280" s="3" t="s">
        <v>1171</v>
      </c>
    </row>
    <row r="281" s="1" customFormat="1" ht="25" customHeight="1" spans="1:5">
      <c r="A281" s="3" t="s">
        <v>1312</v>
      </c>
      <c r="B281" s="3" t="s">
        <v>1313</v>
      </c>
      <c r="C281" s="3" t="s">
        <v>14</v>
      </c>
      <c r="D281" s="3" t="s">
        <v>18</v>
      </c>
      <c r="E281" s="3" t="s">
        <v>202</v>
      </c>
    </row>
    <row r="282" s="1" customFormat="1" ht="25" customHeight="1" spans="1:5">
      <c r="A282" s="3" t="s">
        <v>1314</v>
      </c>
      <c r="B282" s="3" t="s">
        <v>1315</v>
      </c>
      <c r="C282" s="3" t="s">
        <v>14</v>
      </c>
      <c r="D282" s="3" t="s">
        <v>18</v>
      </c>
      <c r="E282" s="3" t="s">
        <v>63</v>
      </c>
    </row>
    <row r="283" s="1" customFormat="1" ht="25" customHeight="1" spans="1:5">
      <c r="A283" s="3" t="s">
        <v>1316</v>
      </c>
      <c r="B283" s="3" t="s">
        <v>1317</v>
      </c>
      <c r="C283" s="3" t="s">
        <v>14</v>
      </c>
      <c r="D283" s="3" t="s">
        <v>18</v>
      </c>
      <c r="E283" s="3" t="s">
        <v>28</v>
      </c>
    </row>
    <row r="284" s="1" customFormat="1" ht="25" customHeight="1" spans="1:5">
      <c r="A284" s="3" t="s">
        <v>1318</v>
      </c>
      <c r="B284" s="3" t="s">
        <v>1319</v>
      </c>
      <c r="C284" s="3" t="s">
        <v>14</v>
      </c>
      <c r="D284" s="3" t="s">
        <v>18</v>
      </c>
      <c r="E284" s="3" t="s">
        <v>492</v>
      </c>
    </row>
    <row r="285" s="1" customFormat="1" ht="25" customHeight="1" spans="1:5">
      <c r="A285" s="3" t="s">
        <v>1320</v>
      </c>
      <c r="B285" s="3" t="s">
        <v>1321</v>
      </c>
      <c r="C285" s="3" t="s">
        <v>31</v>
      </c>
      <c r="D285" s="3" t="s">
        <v>1322</v>
      </c>
      <c r="E285" s="3" t="s">
        <v>246</v>
      </c>
    </row>
    <row r="286" s="1" customFormat="1" ht="25" customHeight="1" spans="1:5">
      <c r="A286" s="3" t="s">
        <v>1323</v>
      </c>
      <c r="B286" s="3" t="s">
        <v>1324</v>
      </c>
      <c r="C286" s="3" t="s">
        <v>14</v>
      </c>
      <c r="D286" s="3" t="s">
        <v>18</v>
      </c>
      <c r="E286" s="3" t="s">
        <v>79</v>
      </c>
    </row>
    <row r="287" s="1" customFormat="1" ht="25" customHeight="1" spans="1:5">
      <c r="A287" s="3" t="s">
        <v>1325</v>
      </c>
      <c r="B287" s="3" t="s">
        <v>1326</v>
      </c>
      <c r="C287" s="3" t="s">
        <v>14</v>
      </c>
      <c r="D287" s="3" t="s">
        <v>18</v>
      </c>
      <c r="E287" s="3" t="s">
        <v>136</v>
      </c>
    </row>
    <row r="288" s="1" customFormat="1" ht="25" customHeight="1" spans="1:5">
      <c r="A288" s="3" t="s">
        <v>1327</v>
      </c>
      <c r="B288" s="3" t="s">
        <v>1328</v>
      </c>
      <c r="C288" s="3" t="s">
        <v>14</v>
      </c>
      <c r="D288" s="3" t="s">
        <v>39</v>
      </c>
      <c r="E288" s="3" t="s">
        <v>1329</v>
      </c>
    </row>
    <row r="289" s="1" customFormat="1" ht="25" customHeight="1" spans="1:5">
      <c r="A289" s="3" t="s">
        <v>1330</v>
      </c>
      <c r="B289" s="3" t="s">
        <v>1331</v>
      </c>
      <c r="C289" s="3" t="s">
        <v>14</v>
      </c>
      <c r="D289" s="3" t="s">
        <v>18</v>
      </c>
      <c r="E289" s="3" t="s">
        <v>469</v>
      </c>
    </row>
    <row r="290" s="1" customFormat="1" ht="25" customHeight="1" spans="1:5">
      <c r="A290" s="3" t="s">
        <v>1332</v>
      </c>
      <c r="B290" s="3" t="s">
        <v>1333</v>
      </c>
      <c r="C290" s="3" t="s">
        <v>14</v>
      </c>
      <c r="D290" s="3" t="s">
        <v>18</v>
      </c>
      <c r="E290" s="3" t="s">
        <v>28</v>
      </c>
    </row>
    <row r="291" s="1" customFormat="1" ht="25" customHeight="1" spans="1:5">
      <c r="A291" s="3" t="s">
        <v>1334</v>
      </c>
      <c r="B291" s="3" t="s">
        <v>1335</v>
      </c>
      <c r="C291" s="3" t="s">
        <v>14</v>
      </c>
      <c r="D291" s="3" t="s">
        <v>18</v>
      </c>
      <c r="E291" s="3" t="s">
        <v>28</v>
      </c>
    </row>
    <row r="292" s="1" customFormat="1" ht="25" customHeight="1" spans="1:5">
      <c r="A292" s="3" t="s">
        <v>1336</v>
      </c>
      <c r="B292" s="3" t="s">
        <v>1337</v>
      </c>
      <c r="C292" s="3" t="s">
        <v>14</v>
      </c>
      <c r="D292" s="3" t="s">
        <v>1338</v>
      </c>
      <c r="E292" s="3" t="s">
        <v>1339</v>
      </c>
    </row>
    <row r="293" s="1" customFormat="1" ht="25" customHeight="1" spans="1:5">
      <c r="A293" s="3" t="s">
        <v>1340</v>
      </c>
      <c r="B293" s="3" t="s">
        <v>1341</v>
      </c>
      <c r="C293" s="3" t="s">
        <v>31</v>
      </c>
      <c r="D293" s="3" t="s">
        <v>50</v>
      </c>
      <c r="E293" s="3" t="s">
        <v>1342</v>
      </c>
    </row>
    <row r="294" s="1" customFormat="1" ht="25" customHeight="1" spans="1:5">
      <c r="A294" s="3" t="s">
        <v>1343</v>
      </c>
      <c r="B294" s="3" t="s">
        <v>1344</v>
      </c>
      <c r="C294" s="3" t="s">
        <v>31</v>
      </c>
      <c r="D294" s="3" t="s">
        <v>18</v>
      </c>
      <c r="E294" s="3" t="s">
        <v>102</v>
      </c>
    </row>
    <row r="295" s="1" customFormat="1" ht="25" customHeight="1" spans="1:5">
      <c r="A295" s="3" t="s">
        <v>1345</v>
      </c>
      <c r="B295" s="3" t="s">
        <v>1346</v>
      </c>
      <c r="C295" s="3" t="s">
        <v>14</v>
      </c>
      <c r="D295" s="3" t="s">
        <v>18</v>
      </c>
      <c r="E295" s="3" t="s">
        <v>59</v>
      </c>
    </row>
    <row r="296" s="1" customFormat="1" ht="25" customHeight="1" spans="1:5">
      <c r="A296" s="3" t="s">
        <v>1347</v>
      </c>
      <c r="B296" s="3" t="s">
        <v>1348</v>
      </c>
      <c r="C296" s="3" t="s">
        <v>14</v>
      </c>
      <c r="D296" s="3" t="s">
        <v>39</v>
      </c>
      <c r="E296" s="3" t="s">
        <v>197</v>
      </c>
    </row>
    <row r="297" s="1" customFormat="1" ht="25" customHeight="1" spans="1:5">
      <c r="A297" s="3" t="s">
        <v>1349</v>
      </c>
      <c r="B297" s="3" t="s">
        <v>1350</v>
      </c>
      <c r="C297" s="3" t="s">
        <v>14</v>
      </c>
      <c r="D297" s="3" t="s">
        <v>18</v>
      </c>
      <c r="E297" s="3" t="s">
        <v>260</v>
      </c>
    </row>
    <row r="298" s="1" customFormat="1" ht="25" customHeight="1" spans="1:5">
      <c r="A298" s="3" t="s">
        <v>1351</v>
      </c>
      <c r="B298" s="3" t="s">
        <v>1352</v>
      </c>
      <c r="C298" s="3" t="s">
        <v>14</v>
      </c>
      <c r="D298" s="3" t="s">
        <v>18</v>
      </c>
      <c r="E298" s="3" t="s">
        <v>129</v>
      </c>
    </row>
    <row r="299" s="1" customFormat="1" ht="25" customHeight="1" spans="1:5">
      <c r="A299" s="3" t="s">
        <v>1353</v>
      </c>
      <c r="B299" s="3" t="s">
        <v>1354</v>
      </c>
      <c r="C299" s="3" t="s">
        <v>14</v>
      </c>
      <c r="D299" s="3" t="s">
        <v>18</v>
      </c>
      <c r="E299" s="3" t="s">
        <v>1355</v>
      </c>
    </row>
    <row r="300" s="1" customFormat="1" ht="25" customHeight="1" spans="1:5">
      <c r="A300" s="3" t="s">
        <v>1356</v>
      </c>
      <c r="B300" s="3" t="s">
        <v>1357</v>
      </c>
      <c r="C300" s="3" t="s">
        <v>14</v>
      </c>
      <c r="D300" s="3" t="s">
        <v>15</v>
      </c>
      <c r="E300" s="3" t="s">
        <v>16</v>
      </c>
    </row>
    <row r="301" s="1" customFormat="1" ht="25" customHeight="1" spans="1:5">
      <c r="A301" s="3" t="s">
        <v>1358</v>
      </c>
      <c r="B301" s="3" t="s">
        <v>1359</v>
      </c>
      <c r="C301" s="3" t="s">
        <v>14</v>
      </c>
      <c r="D301" s="3" t="s">
        <v>18</v>
      </c>
      <c r="E301" s="3" t="s">
        <v>150</v>
      </c>
    </row>
    <row r="302" s="1" customFormat="1" ht="25" customHeight="1" spans="1:5">
      <c r="A302" s="3" t="s">
        <v>1360</v>
      </c>
      <c r="B302" s="3" t="s">
        <v>1361</v>
      </c>
      <c r="C302" s="3" t="s">
        <v>14</v>
      </c>
      <c r="D302" s="3" t="s">
        <v>18</v>
      </c>
      <c r="E302" s="3" t="s">
        <v>202</v>
      </c>
    </row>
    <row r="303" s="1" customFormat="1" ht="25" customHeight="1" spans="1:5">
      <c r="A303" s="3" t="s">
        <v>1362</v>
      </c>
      <c r="B303" s="3" t="s">
        <v>1363</v>
      </c>
      <c r="C303" s="3" t="s">
        <v>14</v>
      </c>
      <c r="D303" s="3" t="s">
        <v>18</v>
      </c>
      <c r="E303" s="3" t="s">
        <v>146</v>
      </c>
    </row>
    <row r="304" s="1" customFormat="1" ht="25" customHeight="1" spans="1:5">
      <c r="A304" s="3" t="s">
        <v>1364</v>
      </c>
      <c r="B304" s="3" t="s">
        <v>1365</v>
      </c>
      <c r="C304" s="3" t="s">
        <v>14</v>
      </c>
      <c r="D304" s="3" t="s">
        <v>18</v>
      </c>
      <c r="E304" s="3" t="s">
        <v>150</v>
      </c>
    </row>
    <row r="305" s="1" customFormat="1" ht="25" customHeight="1" spans="1:5">
      <c r="A305" s="3" t="s">
        <v>1366</v>
      </c>
      <c r="B305" s="3" t="s">
        <v>1367</v>
      </c>
      <c r="C305" s="3" t="s">
        <v>14</v>
      </c>
      <c r="D305" s="3" t="s">
        <v>18</v>
      </c>
      <c r="E305" s="3" t="s">
        <v>642</v>
      </c>
    </row>
    <row r="306" s="1" customFormat="1" ht="25" customHeight="1" spans="1:5">
      <c r="A306" s="3" t="s">
        <v>1368</v>
      </c>
      <c r="B306" s="3" t="s">
        <v>1369</v>
      </c>
      <c r="C306" s="3" t="s">
        <v>14</v>
      </c>
      <c r="D306" s="3" t="s">
        <v>18</v>
      </c>
      <c r="E306" s="3" t="s">
        <v>172</v>
      </c>
    </row>
    <row r="307" s="1" customFormat="1" ht="25" customHeight="1" spans="1:5">
      <c r="A307" s="3" t="s">
        <v>1370</v>
      </c>
      <c r="B307" s="3" t="s">
        <v>1371</v>
      </c>
      <c r="C307" s="3" t="s">
        <v>14</v>
      </c>
      <c r="D307" s="3" t="s">
        <v>18</v>
      </c>
      <c r="E307" s="3" t="s">
        <v>163</v>
      </c>
    </row>
    <row r="308" s="1" customFormat="1" ht="25" customHeight="1" spans="1:5">
      <c r="A308" s="3" t="s">
        <v>1372</v>
      </c>
      <c r="B308" s="3" t="s">
        <v>1373</v>
      </c>
      <c r="C308" s="3" t="s">
        <v>14</v>
      </c>
      <c r="D308" s="3" t="s">
        <v>18</v>
      </c>
      <c r="E308" s="3" t="s">
        <v>28</v>
      </c>
    </row>
    <row r="309" s="1" customFormat="1" ht="25" customHeight="1" spans="1:5">
      <c r="A309" s="3" t="s">
        <v>1374</v>
      </c>
      <c r="B309" s="3" t="s">
        <v>1375</v>
      </c>
      <c r="C309" s="3" t="s">
        <v>14</v>
      </c>
      <c r="D309" s="3" t="s">
        <v>18</v>
      </c>
      <c r="E309" s="3" t="s">
        <v>1376</v>
      </c>
    </row>
    <row r="310" s="1" customFormat="1" ht="25" customHeight="1" spans="1:5">
      <c r="A310" s="3" t="s">
        <v>1377</v>
      </c>
      <c r="B310" s="3" t="s">
        <v>1378</v>
      </c>
      <c r="C310" s="3" t="s">
        <v>14</v>
      </c>
      <c r="D310" s="3" t="s">
        <v>1379</v>
      </c>
      <c r="E310" s="3" t="s">
        <v>1380</v>
      </c>
    </row>
    <row r="311" s="1" customFormat="1" ht="25" customHeight="1" spans="1:5">
      <c r="A311" s="3" t="s">
        <v>1381</v>
      </c>
      <c r="B311" s="3" t="s">
        <v>1382</v>
      </c>
      <c r="C311" s="3" t="s">
        <v>14</v>
      </c>
      <c r="D311" s="3" t="s">
        <v>18</v>
      </c>
      <c r="E311" s="3" t="s">
        <v>91</v>
      </c>
    </row>
    <row r="312" s="1" customFormat="1" ht="25" customHeight="1" spans="1:5">
      <c r="A312" s="3" t="s">
        <v>1383</v>
      </c>
      <c r="B312" s="3" t="s">
        <v>1384</v>
      </c>
      <c r="C312" s="3" t="s">
        <v>31</v>
      </c>
      <c r="D312" s="3" t="s">
        <v>18</v>
      </c>
      <c r="E312" s="3" t="s">
        <v>59</v>
      </c>
    </row>
    <row r="313" s="1" customFormat="1" ht="25" customHeight="1" spans="1:5">
      <c r="A313" s="3" t="s">
        <v>1385</v>
      </c>
      <c r="B313" s="3" t="s">
        <v>1386</v>
      </c>
      <c r="C313" s="3" t="s">
        <v>14</v>
      </c>
      <c r="D313" s="3" t="s">
        <v>18</v>
      </c>
      <c r="E313" s="3" t="s">
        <v>28</v>
      </c>
    </row>
    <row r="314" s="1" customFormat="1" ht="25" customHeight="1" spans="1:5">
      <c r="A314" s="3" t="s">
        <v>1387</v>
      </c>
      <c r="B314" s="3" t="s">
        <v>1388</v>
      </c>
      <c r="C314" s="3" t="s">
        <v>14</v>
      </c>
      <c r="D314" s="3" t="s">
        <v>18</v>
      </c>
      <c r="E314" s="3" t="s">
        <v>42</v>
      </c>
    </row>
    <row r="315" s="1" customFormat="1" ht="25" customHeight="1" spans="1:5">
      <c r="A315" s="3" t="s">
        <v>1389</v>
      </c>
      <c r="B315" s="3" t="s">
        <v>1390</v>
      </c>
      <c r="C315" s="3" t="s">
        <v>14</v>
      </c>
      <c r="D315" s="3" t="s">
        <v>15</v>
      </c>
      <c r="E315" s="3" t="s">
        <v>59</v>
      </c>
    </row>
    <row r="316" s="1" customFormat="1" ht="25" customHeight="1" spans="1:5">
      <c r="A316" s="3" t="s">
        <v>1391</v>
      </c>
      <c r="B316" s="3" t="s">
        <v>1392</v>
      </c>
      <c r="C316" s="3" t="s">
        <v>14</v>
      </c>
      <c r="D316" s="3" t="s">
        <v>18</v>
      </c>
      <c r="E316" s="3" t="s">
        <v>220</v>
      </c>
    </row>
    <row r="317" s="1" customFormat="1" ht="25" customHeight="1" spans="1:5">
      <c r="A317" s="3" t="s">
        <v>1393</v>
      </c>
      <c r="B317" s="3" t="s">
        <v>1394</v>
      </c>
      <c r="C317" s="3" t="s">
        <v>14</v>
      </c>
      <c r="D317" s="3" t="s">
        <v>15</v>
      </c>
      <c r="E317" s="3" t="s">
        <v>1169</v>
      </c>
    </row>
    <row r="318" s="1" customFormat="1" ht="25" customHeight="1" spans="1:5">
      <c r="A318" s="3" t="s">
        <v>1395</v>
      </c>
      <c r="B318" s="3" t="s">
        <v>1396</v>
      </c>
      <c r="C318" s="3" t="s">
        <v>14</v>
      </c>
      <c r="D318" s="3" t="s">
        <v>18</v>
      </c>
      <c r="E318" s="3" t="s">
        <v>1397</v>
      </c>
    </row>
    <row r="319" s="1" customFormat="1" ht="25" customHeight="1" spans="1:5">
      <c r="A319" s="3" t="s">
        <v>1398</v>
      </c>
      <c r="B319" s="3" t="s">
        <v>1399</v>
      </c>
      <c r="C319" s="3" t="s">
        <v>14</v>
      </c>
      <c r="D319" s="3" t="s">
        <v>39</v>
      </c>
      <c r="E319" s="3" t="s">
        <v>79</v>
      </c>
    </row>
    <row r="320" s="1" customFormat="1" ht="25" customHeight="1" spans="1:5">
      <c r="A320" s="3" t="s">
        <v>1400</v>
      </c>
      <c r="B320" s="3" t="s">
        <v>1401</v>
      </c>
      <c r="C320" s="3" t="s">
        <v>14</v>
      </c>
      <c r="D320" s="3" t="s">
        <v>18</v>
      </c>
      <c r="E320" s="3" t="s">
        <v>59</v>
      </c>
    </row>
    <row r="321" s="1" customFormat="1" ht="25" customHeight="1" spans="1:5">
      <c r="A321" s="3" t="s">
        <v>1402</v>
      </c>
      <c r="B321" s="3" t="s">
        <v>1403</v>
      </c>
      <c r="C321" s="3" t="s">
        <v>14</v>
      </c>
      <c r="D321" s="3" t="s">
        <v>18</v>
      </c>
      <c r="E321" s="3" t="s">
        <v>612</v>
      </c>
    </row>
    <row r="322" s="1" customFormat="1" ht="25" customHeight="1" spans="1:5">
      <c r="A322" s="3" t="s">
        <v>1404</v>
      </c>
      <c r="B322" s="3" t="s">
        <v>1405</v>
      </c>
      <c r="C322" s="3" t="s">
        <v>14</v>
      </c>
      <c r="D322" s="3" t="s">
        <v>18</v>
      </c>
      <c r="E322" s="3" t="s">
        <v>28</v>
      </c>
    </row>
    <row r="323" s="1" customFormat="1" ht="25" customHeight="1" spans="1:5">
      <c r="A323" s="3" t="s">
        <v>1406</v>
      </c>
      <c r="B323" s="3" t="s">
        <v>1407</v>
      </c>
      <c r="C323" s="3" t="s">
        <v>14</v>
      </c>
      <c r="D323" s="3" t="s">
        <v>18</v>
      </c>
      <c r="E323" s="3" t="s">
        <v>28</v>
      </c>
    </row>
    <row r="324" s="1" customFormat="1" ht="25" customHeight="1" spans="1:5">
      <c r="A324" s="3" t="s">
        <v>1408</v>
      </c>
      <c r="B324" s="3" t="s">
        <v>1409</v>
      </c>
      <c r="C324" s="3" t="s">
        <v>14</v>
      </c>
      <c r="D324" s="3" t="s">
        <v>325</v>
      </c>
      <c r="E324" s="3" t="s">
        <v>346</v>
      </c>
    </row>
    <row r="325" s="1" customFormat="1" ht="25" customHeight="1" spans="1:5">
      <c r="A325" s="3" t="s">
        <v>1410</v>
      </c>
      <c r="B325" s="3" t="s">
        <v>1411</v>
      </c>
      <c r="C325" s="3" t="s">
        <v>14</v>
      </c>
      <c r="D325" s="3" t="s">
        <v>18</v>
      </c>
      <c r="E325" s="3" t="s">
        <v>213</v>
      </c>
    </row>
    <row r="326" s="1" customFormat="1" ht="25" customHeight="1" spans="1:5">
      <c r="A326" s="3" t="s">
        <v>1412</v>
      </c>
      <c r="B326" s="3" t="s">
        <v>1413</v>
      </c>
      <c r="C326" s="3" t="s">
        <v>14</v>
      </c>
      <c r="D326" s="3" t="s">
        <v>18</v>
      </c>
      <c r="E326" s="3" t="s">
        <v>28</v>
      </c>
    </row>
    <row r="327" s="1" customFormat="1" ht="25" customHeight="1" spans="1:5">
      <c r="A327" s="3" t="s">
        <v>1414</v>
      </c>
      <c r="B327" s="3" t="s">
        <v>1415</v>
      </c>
      <c r="C327" s="3" t="s">
        <v>14</v>
      </c>
      <c r="D327" s="3" t="s">
        <v>18</v>
      </c>
      <c r="E327" s="3" t="s">
        <v>379</v>
      </c>
    </row>
    <row r="328" s="1" customFormat="1" ht="25" customHeight="1" spans="1:5">
      <c r="A328" s="3" t="s">
        <v>1416</v>
      </c>
      <c r="B328" s="3" t="s">
        <v>1417</v>
      </c>
      <c r="C328" s="3" t="s">
        <v>14</v>
      </c>
      <c r="D328" s="3" t="s">
        <v>18</v>
      </c>
      <c r="E328" s="3" t="s">
        <v>28</v>
      </c>
    </row>
    <row r="329" s="1" customFormat="1" ht="25" customHeight="1" spans="1:5">
      <c r="A329" s="3" t="s">
        <v>1418</v>
      </c>
      <c r="B329" s="3" t="s">
        <v>1419</v>
      </c>
      <c r="C329" s="3" t="s">
        <v>14</v>
      </c>
      <c r="D329" s="3" t="s">
        <v>39</v>
      </c>
      <c r="E329" s="3" t="s">
        <v>276</v>
      </c>
    </row>
    <row r="330" s="1" customFormat="1" ht="25" customHeight="1" spans="1:5">
      <c r="A330" s="3" t="s">
        <v>1420</v>
      </c>
      <c r="B330" s="3" t="s">
        <v>1421</v>
      </c>
      <c r="C330" s="3" t="s">
        <v>14</v>
      </c>
      <c r="D330" s="3" t="s">
        <v>18</v>
      </c>
      <c r="E330" s="3" t="s">
        <v>1422</v>
      </c>
    </row>
    <row r="331" s="1" customFormat="1" ht="25" customHeight="1" spans="1:5">
      <c r="A331" s="3" t="s">
        <v>1423</v>
      </c>
      <c r="B331" s="3" t="s">
        <v>1424</v>
      </c>
      <c r="C331" s="3" t="s">
        <v>14</v>
      </c>
      <c r="D331" s="3" t="s">
        <v>18</v>
      </c>
      <c r="E331" s="3" t="s">
        <v>379</v>
      </c>
    </row>
    <row r="332" s="1" customFormat="1" ht="25" customHeight="1" spans="1:5">
      <c r="A332" s="3" t="s">
        <v>1425</v>
      </c>
      <c r="B332" s="3" t="s">
        <v>1426</v>
      </c>
      <c r="C332" s="3" t="s">
        <v>14</v>
      </c>
      <c r="D332" s="3" t="s">
        <v>50</v>
      </c>
      <c r="E332" s="3" t="s">
        <v>28</v>
      </c>
    </row>
    <row r="333" s="1" customFormat="1" ht="25" customHeight="1" spans="1:5">
      <c r="A333" s="3" t="s">
        <v>1427</v>
      </c>
      <c r="B333" s="3" t="s">
        <v>1428</v>
      </c>
      <c r="C333" s="3" t="s">
        <v>14</v>
      </c>
      <c r="D333" s="3" t="s">
        <v>18</v>
      </c>
      <c r="E333" s="3" t="s">
        <v>312</v>
      </c>
    </row>
    <row r="334" s="1" customFormat="1" ht="25" customHeight="1" spans="1:5">
      <c r="A334" s="3" t="s">
        <v>1429</v>
      </c>
      <c r="B334" s="3" t="s">
        <v>1430</v>
      </c>
      <c r="C334" s="3" t="s">
        <v>14</v>
      </c>
      <c r="D334" s="3" t="s">
        <v>50</v>
      </c>
      <c r="E334" s="3" t="s">
        <v>1431</v>
      </c>
    </row>
    <row r="335" s="1" customFormat="1" ht="25" customHeight="1" spans="1:5">
      <c r="A335" s="3" t="s">
        <v>1432</v>
      </c>
      <c r="B335" s="3" t="s">
        <v>1433</v>
      </c>
      <c r="C335" s="3" t="s">
        <v>14</v>
      </c>
      <c r="D335" s="3" t="s">
        <v>50</v>
      </c>
      <c r="E335" s="3" t="s">
        <v>1434</v>
      </c>
    </row>
    <row r="336" s="1" customFormat="1" ht="25" customHeight="1" spans="1:5">
      <c r="A336" s="3" t="s">
        <v>1435</v>
      </c>
      <c r="B336" s="3" t="s">
        <v>1436</v>
      </c>
      <c r="C336" s="3" t="s">
        <v>14</v>
      </c>
      <c r="D336" s="3" t="s">
        <v>18</v>
      </c>
      <c r="E336" s="3" t="s">
        <v>1437</v>
      </c>
    </row>
    <row r="337" s="1" customFormat="1" ht="25" customHeight="1" spans="1:5">
      <c r="A337" s="3" t="s">
        <v>1438</v>
      </c>
      <c r="B337" s="3" t="s">
        <v>1439</v>
      </c>
      <c r="C337" s="3" t="s">
        <v>14</v>
      </c>
      <c r="D337" s="3" t="s">
        <v>39</v>
      </c>
      <c r="E337" s="3" t="s">
        <v>28</v>
      </c>
    </row>
    <row r="338" s="1" customFormat="1" ht="25" customHeight="1" spans="1:5">
      <c r="A338" s="3" t="s">
        <v>1440</v>
      </c>
      <c r="B338" s="3" t="s">
        <v>1441</v>
      </c>
      <c r="C338" s="3" t="s">
        <v>14</v>
      </c>
      <c r="D338" s="3" t="s">
        <v>18</v>
      </c>
      <c r="E338" s="3" t="s">
        <v>290</v>
      </c>
    </row>
    <row r="339" s="1" customFormat="1" ht="25" customHeight="1" spans="1:5">
      <c r="A339" s="3" t="s">
        <v>1442</v>
      </c>
      <c r="B339" s="3" t="s">
        <v>1443</v>
      </c>
      <c r="C339" s="3" t="s">
        <v>14</v>
      </c>
      <c r="D339" s="3" t="s">
        <v>18</v>
      </c>
      <c r="E339" s="3" t="s">
        <v>150</v>
      </c>
    </row>
    <row r="340" s="1" customFormat="1" ht="25" customHeight="1" spans="1:5">
      <c r="A340" s="3" t="s">
        <v>1444</v>
      </c>
      <c r="B340" s="3" t="s">
        <v>1445</v>
      </c>
      <c r="C340" s="3" t="s">
        <v>14</v>
      </c>
      <c r="D340" s="3" t="s">
        <v>18</v>
      </c>
      <c r="E340" s="3" t="s">
        <v>1446</v>
      </c>
    </row>
    <row r="341" s="1" customFormat="1" ht="25" customHeight="1" spans="1:5">
      <c r="A341" s="3" t="s">
        <v>1447</v>
      </c>
      <c r="B341" s="3" t="s">
        <v>1448</v>
      </c>
      <c r="C341" s="3" t="s">
        <v>14</v>
      </c>
      <c r="D341" s="3" t="s">
        <v>18</v>
      </c>
      <c r="E341" s="3" t="s">
        <v>59</v>
      </c>
    </row>
    <row r="342" s="1" customFormat="1" ht="25" customHeight="1" spans="1:5">
      <c r="A342" s="3" t="s">
        <v>1449</v>
      </c>
      <c r="B342" s="3" t="s">
        <v>1450</v>
      </c>
      <c r="C342" s="3" t="s">
        <v>14</v>
      </c>
      <c r="D342" s="3" t="s">
        <v>18</v>
      </c>
      <c r="E342" s="3" t="s">
        <v>1451</v>
      </c>
    </row>
    <row r="343" s="1" customFormat="1" ht="25" customHeight="1" spans="1:5">
      <c r="A343" s="3" t="s">
        <v>1452</v>
      </c>
      <c r="B343" s="3" t="s">
        <v>1453</v>
      </c>
      <c r="C343" s="3" t="s">
        <v>14</v>
      </c>
      <c r="D343" s="3" t="s">
        <v>18</v>
      </c>
      <c r="E343" s="3" t="s">
        <v>88</v>
      </c>
    </row>
    <row r="344" s="1" customFormat="1" ht="25" customHeight="1" spans="1:5">
      <c r="A344" s="3" t="s">
        <v>1454</v>
      </c>
      <c r="B344" s="3" t="s">
        <v>1455</v>
      </c>
      <c r="C344" s="3" t="s">
        <v>14</v>
      </c>
      <c r="D344" s="3" t="s">
        <v>18</v>
      </c>
      <c r="E344" s="3" t="s">
        <v>312</v>
      </c>
    </row>
    <row r="345" s="1" customFormat="1" ht="25" customHeight="1" spans="1:5">
      <c r="A345" s="3" t="s">
        <v>1456</v>
      </c>
      <c r="B345" s="3" t="s">
        <v>1457</v>
      </c>
      <c r="C345" s="3" t="s">
        <v>14</v>
      </c>
      <c r="D345" s="3" t="s">
        <v>18</v>
      </c>
      <c r="E345" s="3" t="s">
        <v>99</v>
      </c>
    </row>
    <row r="346" s="1" customFormat="1" ht="25" customHeight="1" spans="1:5">
      <c r="A346" s="3" t="s">
        <v>1458</v>
      </c>
      <c r="B346" s="3" t="s">
        <v>1459</v>
      </c>
      <c r="C346" s="3" t="s">
        <v>14</v>
      </c>
      <c r="D346" s="3" t="s">
        <v>18</v>
      </c>
      <c r="E346" s="3" t="s">
        <v>1460</v>
      </c>
    </row>
    <row r="347" s="1" customFormat="1" ht="25" customHeight="1" spans="1:5">
      <c r="A347" s="3" t="s">
        <v>1461</v>
      </c>
      <c r="B347" s="3" t="s">
        <v>1462</v>
      </c>
      <c r="C347" s="3" t="s">
        <v>14</v>
      </c>
      <c r="D347" s="3" t="s">
        <v>123</v>
      </c>
      <c r="E347" s="3" t="s">
        <v>150</v>
      </c>
    </row>
    <row r="348" s="1" customFormat="1" ht="25" customHeight="1" spans="1:5">
      <c r="A348" s="3" t="s">
        <v>1463</v>
      </c>
      <c r="B348" s="3" t="s">
        <v>1464</v>
      </c>
      <c r="C348" s="3" t="s">
        <v>14</v>
      </c>
      <c r="D348" s="3" t="s">
        <v>18</v>
      </c>
      <c r="E348" s="3" t="s">
        <v>59</v>
      </c>
    </row>
    <row r="349" s="1" customFormat="1" ht="25" customHeight="1" spans="1:5">
      <c r="A349" s="3" t="s">
        <v>1465</v>
      </c>
      <c r="B349" s="3" t="s">
        <v>1466</v>
      </c>
      <c r="C349" s="3" t="s">
        <v>14</v>
      </c>
      <c r="D349" s="3" t="s">
        <v>18</v>
      </c>
      <c r="E349" s="3" t="s">
        <v>72</v>
      </c>
    </row>
    <row r="350" s="1" customFormat="1" ht="25" customHeight="1" spans="1:5">
      <c r="A350" s="3" t="s">
        <v>1467</v>
      </c>
      <c r="B350" s="3" t="s">
        <v>1468</v>
      </c>
      <c r="C350" s="3" t="s">
        <v>31</v>
      </c>
      <c r="D350" s="3" t="s">
        <v>18</v>
      </c>
      <c r="E350" s="3" t="s">
        <v>1469</v>
      </c>
    </row>
    <row r="351" s="1" customFormat="1" ht="25" customHeight="1" spans="1:5">
      <c r="A351" s="3" t="s">
        <v>1470</v>
      </c>
      <c r="B351" s="3" t="s">
        <v>1471</v>
      </c>
      <c r="C351" s="3" t="s">
        <v>14</v>
      </c>
      <c r="D351" s="3" t="s">
        <v>18</v>
      </c>
      <c r="E351" s="3" t="s">
        <v>136</v>
      </c>
    </row>
    <row r="352" s="1" customFormat="1" ht="25" customHeight="1" spans="1:5">
      <c r="A352" s="3" t="s">
        <v>1472</v>
      </c>
      <c r="B352" s="3" t="s">
        <v>1473</v>
      </c>
      <c r="C352" s="3" t="s">
        <v>14</v>
      </c>
      <c r="D352" s="3" t="s">
        <v>39</v>
      </c>
      <c r="E352" s="3" t="s">
        <v>28</v>
      </c>
    </row>
    <row r="353" s="1" customFormat="1" ht="25" customHeight="1" spans="1:5">
      <c r="A353" s="3" t="s">
        <v>1474</v>
      </c>
      <c r="B353" s="3" t="s">
        <v>1475</v>
      </c>
      <c r="C353" s="3" t="s">
        <v>14</v>
      </c>
      <c r="D353" s="3" t="s">
        <v>18</v>
      </c>
      <c r="E353" s="3" t="s">
        <v>59</v>
      </c>
    </row>
  </sheetData>
  <mergeCells count="7">
    <mergeCell ref="A1:E1"/>
    <mergeCell ref="G1:K1"/>
    <mergeCell ref="M1:Q1"/>
    <mergeCell ref="S1:W1"/>
    <mergeCell ref="Y1:AC1"/>
    <mergeCell ref="AE1:AI1"/>
    <mergeCell ref="AK1:A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随风而飘</cp:lastModifiedBy>
  <dcterms:created xsi:type="dcterms:W3CDTF">2018-02-27T11:14:00Z</dcterms:created>
  <dcterms:modified xsi:type="dcterms:W3CDTF">2018-06-27T07:17:29Z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